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erfil\Documents\DNGRT\catalogo de servicios\Servicios auxiliares\2025 dic\"/>
    </mc:Choice>
  </mc:AlternateContent>
  <bookViews>
    <workbookView xWindow="0" yWindow="0" windowWidth="19200" windowHeight="7180" tabRatio="989"/>
  </bookViews>
  <sheets>
    <sheet name="Inversion" sheetId="1" r:id="rId1"/>
    <sheet name="Servicios ofertados" sheetId="8" r:id="rId2"/>
    <sheet name="Costos y Gastos" sheetId="5" r:id="rId3"/>
    <sheet name="Financiamiento" sheetId="7" r:id="rId4"/>
    <sheet name="Plan de inversión" sheetId="6" r:id="rId5"/>
    <sheet name="Depreciación" sheetId="2" r:id="rId6"/>
    <sheet name="Presupuesto" sheetId="12" r:id="rId7"/>
    <sheet name="Perdidas y Ganancias" sheetId="10" r:id="rId8"/>
    <sheet name="Estados Financieros" sheetId="14" r:id="rId9"/>
    <sheet name="Flujo de Caja" sheetId="13" r:id="rId10"/>
  </sheets>
  <definedNames>
    <definedName name="_xlnm.Print_Area" localSheetId="2">'Costos y Gastos'!$A$1:$G$30</definedName>
    <definedName name="_xlnm.Print_Area" localSheetId="5">Depreciación!$A$1:$H$27</definedName>
    <definedName name="_xlnm.Print_Area" localSheetId="3">Financiamiento!$A$1:$F$47</definedName>
    <definedName name="_xlnm.Print_Area" localSheetId="0">Inversion!$A$1:$E$33</definedName>
    <definedName name="_xlnm.Print_Area" localSheetId="7">'Perdidas y Ganancias'!$A$1:$D$21</definedName>
    <definedName name="_xlnm.Print_Area" localSheetId="4">'Plan de inversión'!$A$1:$C$31</definedName>
    <definedName name="_xlnm.Print_Area" localSheetId="6">Presupuesto!$A$2:$H$30</definedName>
    <definedName name="_xlnm.Print_Area" localSheetId="1">'Servicios ofertados'!$A$1:$E$12</definedName>
    <definedName name="_xlnm.Print_Titles" localSheetId="3">Financiamiento!$1:$11</definedName>
    <definedName name="_xlnm.Print_Titles" localSheetId="6">Presupuesto!$2:$4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7" i="2" l="1"/>
  <c r="B21" i="14" l="1"/>
  <c r="B10" i="12" l="1"/>
  <c r="B11" i="12"/>
  <c r="D5" i="1"/>
  <c r="D4" i="1"/>
  <c r="A11" i="2" l="1"/>
  <c r="A10" i="2"/>
  <c r="C10" i="2"/>
  <c r="B10" i="2"/>
  <c r="E10" i="2" s="1"/>
  <c r="H10" i="2" s="1"/>
  <c r="A9" i="2"/>
  <c r="D8" i="5" l="1"/>
  <c r="E8" i="5" s="1"/>
  <c r="D9" i="5"/>
  <c r="E9" i="5" s="1"/>
  <c r="F9" i="5" s="1"/>
  <c r="G9" i="5" s="1"/>
  <c r="D10" i="5"/>
  <c r="E10" i="5"/>
  <c r="D11" i="5"/>
  <c r="E11" i="5" s="1"/>
  <c r="D12" i="5"/>
  <c r="E12" i="5"/>
  <c r="D13" i="5"/>
  <c r="E13" i="5" s="1"/>
  <c r="D14" i="5"/>
  <c r="E14" i="5"/>
  <c r="D15" i="5"/>
  <c r="E15" i="5" s="1"/>
  <c r="F15" i="5" s="1"/>
  <c r="G15" i="5" s="1"/>
  <c r="D16" i="5"/>
  <c r="E16" i="5" s="1"/>
  <c r="D17" i="5"/>
  <c r="E17" i="5" s="1"/>
  <c r="F17" i="5" s="1"/>
  <c r="G17" i="5" s="1"/>
  <c r="D18" i="5"/>
  <c r="E18" i="5"/>
  <c r="E38" i="1"/>
  <c r="E39" i="1"/>
  <c r="E37" i="1"/>
  <c r="F13" i="5" l="1"/>
  <c r="G13" i="5" s="1"/>
  <c r="F12" i="5"/>
  <c r="G12" i="5" s="1"/>
  <c r="F14" i="5"/>
  <c r="G14" i="5" s="1"/>
  <c r="F11" i="5"/>
  <c r="G11" i="5" s="1"/>
  <c r="F10" i="5"/>
  <c r="G10" i="5" s="1"/>
  <c r="F18" i="5"/>
  <c r="G18" i="5" s="1"/>
  <c r="F16" i="5"/>
  <c r="G16" i="5" s="1"/>
  <c r="F8" i="5"/>
  <c r="G8" i="5" s="1"/>
  <c r="D8" i="14"/>
  <c r="E23" i="14"/>
  <c r="A5" i="2"/>
  <c r="B5" i="2"/>
  <c r="C11" i="2"/>
  <c r="C9" i="2"/>
  <c r="B11" i="2"/>
  <c r="B9" i="2"/>
  <c r="E17" i="13"/>
  <c r="E24" i="12"/>
  <c r="B10" i="8" l="1"/>
  <c r="B11" i="8"/>
  <c r="B20" i="6" l="1"/>
  <c r="B25" i="13" s="1"/>
  <c r="C6" i="12"/>
  <c r="B6" i="12"/>
  <c r="B5" i="12"/>
  <c r="D4" i="5"/>
  <c r="E4" i="5" s="1"/>
  <c r="J5" i="2"/>
  <c r="C23" i="2"/>
  <c r="A23" i="2"/>
  <c r="J27" i="2"/>
  <c r="J26" i="2"/>
  <c r="J25" i="2"/>
  <c r="J19" i="2"/>
  <c r="J18" i="2"/>
  <c r="J17" i="2"/>
  <c r="J14" i="2"/>
  <c r="J13" i="2"/>
  <c r="J12" i="2"/>
  <c r="J7" i="2"/>
  <c r="J6" i="2"/>
  <c r="E8" i="14"/>
  <c r="D32" i="1"/>
  <c r="B11" i="6" s="1"/>
  <c r="D25" i="1"/>
  <c r="F23" i="5"/>
  <c r="G22" i="5"/>
  <c r="G23" i="5" s="1"/>
  <c r="C17" i="12" s="1"/>
  <c r="A14" i="7"/>
  <c r="A15" i="7" s="1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E7" i="7"/>
  <c r="C21" i="2"/>
  <c r="K21" i="2" s="1"/>
  <c r="C22" i="2"/>
  <c r="C24" i="2"/>
  <c r="B24" i="2"/>
  <c r="C16" i="2"/>
  <c r="B16" i="2"/>
  <c r="K9" i="2"/>
  <c r="C5" i="2"/>
  <c r="E5" i="2" s="1"/>
  <c r="H5" i="2" s="1"/>
  <c r="C5" i="12"/>
  <c r="C10" i="8"/>
  <c r="M5" i="2"/>
  <c r="C11" i="8"/>
  <c r="B17" i="12"/>
  <c r="B7" i="6"/>
  <c r="B27" i="6"/>
  <c r="B28" i="6"/>
  <c r="C8" i="7"/>
  <c r="C27" i="14"/>
  <c r="B30" i="14"/>
  <c r="D27" i="14"/>
  <c r="E27" i="14" s="1"/>
  <c r="C19" i="12" l="1"/>
  <c r="B11" i="10" s="1"/>
  <c r="C14" i="14" s="1"/>
  <c r="E23" i="2"/>
  <c r="H23" i="2" s="1"/>
  <c r="J23" i="2" s="1"/>
  <c r="B13" i="14"/>
  <c r="M4" i="2"/>
  <c r="M6" i="2" s="1"/>
  <c r="C19" i="6"/>
  <c r="C28" i="6" s="1"/>
  <c r="B7" i="14"/>
  <c r="K16" i="2"/>
  <c r="C10" i="12"/>
  <c r="K24" i="2"/>
  <c r="J9" i="2"/>
  <c r="K11" i="2"/>
  <c r="C12" i="8"/>
  <c r="E23" i="7"/>
  <c r="E36" i="7"/>
  <c r="B29" i="6"/>
  <c r="E26" i="7"/>
  <c r="E13" i="7"/>
  <c r="K5" i="2"/>
  <c r="D18" i="1"/>
  <c r="I5" i="2"/>
  <c r="F6" i="2"/>
  <c r="E9" i="2"/>
  <c r="H9" i="2" s="1"/>
  <c r="I9" i="2" s="1"/>
  <c r="E6" i="2"/>
  <c r="K22" i="2"/>
  <c r="B9" i="10"/>
  <c r="C11" i="13" s="1"/>
  <c r="D17" i="12"/>
  <c r="E31" i="7"/>
  <c r="C18" i="6"/>
  <c r="C27" i="6" s="1"/>
  <c r="C11" i="12"/>
  <c r="D6" i="1"/>
  <c r="D11" i="8"/>
  <c r="D10" i="8"/>
  <c r="D5" i="12"/>
  <c r="D10" i="12" s="1"/>
  <c r="E32" i="7"/>
  <c r="E24" i="7"/>
  <c r="E29" i="7"/>
  <c r="E30" i="7"/>
  <c r="E22" i="7"/>
  <c r="E17" i="7"/>
  <c r="E28" i="7"/>
  <c r="E16" i="7"/>
  <c r="B23" i="14"/>
  <c r="E25" i="7"/>
  <c r="E19" i="7"/>
  <c r="E35" i="7"/>
  <c r="E34" i="7"/>
  <c r="E20" i="7"/>
  <c r="E15" i="7"/>
  <c r="F12" i="7"/>
  <c r="E18" i="7"/>
  <c r="E14" i="7"/>
  <c r="E21" i="7"/>
  <c r="E27" i="7"/>
  <c r="E33" i="7"/>
  <c r="D19" i="12" l="1"/>
  <c r="C11" i="10" s="1"/>
  <c r="D14" i="14" s="1"/>
  <c r="I23" i="2"/>
  <c r="B15" i="14"/>
  <c r="C13" i="14"/>
  <c r="E27" i="13"/>
  <c r="C12" i="12"/>
  <c r="B6" i="10" s="1"/>
  <c r="B13" i="10" s="1"/>
  <c r="E19" i="12"/>
  <c r="D33" i="1"/>
  <c r="E24" i="2"/>
  <c r="H24" i="2" s="1"/>
  <c r="E17" i="12"/>
  <c r="C9" i="10"/>
  <c r="D11" i="13" s="1"/>
  <c r="G19" i="5"/>
  <c r="E41" i="1" s="1"/>
  <c r="B10" i="6" s="1"/>
  <c r="B12" i="6" s="1"/>
  <c r="B13" i="6" s="1"/>
  <c r="C10" i="6" s="1"/>
  <c r="F19" i="5"/>
  <c r="D12" i="8"/>
  <c r="D6" i="12"/>
  <c r="D11" i="12" s="1"/>
  <c r="D12" i="12" s="1"/>
  <c r="C6" i="10" s="1"/>
  <c r="C13" i="10" s="1"/>
  <c r="E11" i="8"/>
  <c r="E5" i="12"/>
  <c r="E10" i="12" s="1"/>
  <c r="E10" i="8"/>
  <c r="E44" i="7"/>
  <c r="E38" i="7"/>
  <c r="D13" i="7"/>
  <c r="F42" i="7"/>
  <c r="E43" i="7"/>
  <c r="B24" i="14"/>
  <c r="B25" i="14" s="1"/>
  <c r="B31" i="14" s="1"/>
  <c r="D6" i="13" l="1"/>
  <c r="C6" i="13"/>
  <c r="D13" i="14"/>
  <c r="C15" i="14"/>
  <c r="E12" i="8"/>
  <c r="D11" i="10"/>
  <c r="E14" i="14" s="1"/>
  <c r="I24" i="2"/>
  <c r="J24" i="2"/>
  <c r="E21" i="2"/>
  <c r="J11" i="2"/>
  <c r="E11" i="2"/>
  <c r="D9" i="10"/>
  <c r="E11" i="13" s="1"/>
  <c r="B16" i="12"/>
  <c r="C16" i="12"/>
  <c r="B8" i="10" s="1"/>
  <c r="E6" i="12"/>
  <c r="E11" i="12" s="1"/>
  <c r="E12" i="12" s="1"/>
  <c r="D6" i="10" s="1"/>
  <c r="D13" i="10" s="1"/>
  <c r="C11" i="6"/>
  <c r="C5" i="6"/>
  <c r="C6" i="6"/>
  <c r="C13" i="7"/>
  <c r="E46" i="7"/>
  <c r="E13" i="14" l="1"/>
  <c r="D15" i="14"/>
  <c r="D16" i="12"/>
  <c r="E16" i="12" s="1"/>
  <c r="H21" i="2"/>
  <c r="H11" i="2"/>
  <c r="E12" i="2"/>
  <c r="C10" i="13"/>
  <c r="C14" i="13" s="1"/>
  <c r="C13" i="6"/>
  <c r="E6" i="13"/>
  <c r="C23" i="13"/>
  <c r="B9" i="14"/>
  <c r="F13" i="7"/>
  <c r="E15" i="14" l="1"/>
  <c r="C8" i="10"/>
  <c r="D10" i="13" s="1"/>
  <c r="D14" i="13" s="1"/>
  <c r="E22" i="2"/>
  <c r="J21" i="2"/>
  <c r="I21" i="2"/>
  <c r="E16" i="2"/>
  <c r="F12" i="2"/>
  <c r="I11" i="2"/>
  <c r="D8" i="10"/>
  <c r="D14" i="7"/>
  <c r="H22" i="2" l="1"/>
  <c r="E25" i="2"/>
  <c r="H16" i="2"/>
  <c r="E17" i="2"/>
  <c r="E10" i="13"/>
  <c r="E14" i="13" s="1"/>
  <c r="C14" i="7"/>
  <c r="E29" i="2" l="1"/>
  <c r="I22" i="2"/>
  <c r="J22" i="2"/>
  <c r="F25" i="2"/>
  <c r="I16" i="2"/>
  <c r="J16" i="2"/>
  <c r="F17" i="2"/>
  <c r="F14" i="7"/>
  <c r="I27" i="2" l="1"/>
  <c r="D15" i="7"/>
  <c r="C18" i="12" l="1"/>
  <c r="D18" i="12" s="1"/>
  <c r="C15" i="7"/>
  <c r="C21" i="12" l="1"/>
  <c r="B10" i="10"/>
  <c r="E18" i="12"/>
  <c r="C10" i="10"/>
  <c r="D21" i="12"/>
  <c r="F15" i="7"/>
  <c r="C5" i="13" l="1"/>
  <c r="C11" i="14" s="1"/>
  <c r="C12" i="14" s="1"/>
  <c r="B12" i="10"/>
  <c r="C12" i="10"/>
  <c r="D5" i="13"/>
  <c r="D10" i="10"/>
  <c r="E21" i="12"/>
  <c r="D16" i="7"/>
  <c r="D11" i="14" l="1"/>
  <c r="D12" i="14" s="1"/>
  <c r="E5" i="13"/>
  <c r="D12" i="10"/>
  <c r="C16" i="7"/>
  <c r="E11" i="14" l="1"/>
  <c r="E12" i="14" s="1"/>
  <c r="F16" i="7"/>
  <c r="D17" i="7" l="1"/>
  <c r="C17" i="7" l="1"/>
  <c r="F17" i="7" l="1"/>
  <c r="D18" i="7" l="1"/>
  <c r="C18" i="7" s="1"/>
  <c r="F18" i="7" s="1"/>
  <c r="D19" i="7" l="1"/>
  <c r="C19" i="7" s="1"/>
  <c r="F19" i="7" s="1"/>
  <c r="D20" i="7" l="1"/>
  <c r="C20" i="7" s="1"/>
  <c r="F20" i="7" s="1"/>
  <c r="D21" i="7" l="1"/>
  <c r="C21" i="7" s="1"/>
  <c r="F21" i="7" s="1"/>
  <c r="D22" i="7" l="1"/>
  <c r="C22" i="7" s="1"/>
  <c r="F22" i="7" s="1"/>
  <c r="D23" i="7" l="1"/>
  <c r="C23" i="7" s="1"/>
  <c r="F23" i="7" s="1"/>
  <c r="D24" i="7" l="1"/>
  <c r="C24" i="7" l="1"/>
  <c r="D43" i="7"/>
  <c r="C24" i="12" l="1"/>
  <c r="C43" i="7"/>
  <c r="F24" i="7"/>
  <c r="D25" i="7" l="1"/>
  <c r="C17" i="13"/>
  <c r="F43" i="7"/>
  <c r="C26" i="12"/>
  <c r="B14" i="10"/>
  <c r="C29" i="12" l="1"/>
  <c r="C30" i="12" s="1"/>
  <c r="C16" i="13"/>
  <c r="B16" i="10"/>
  <c r="C25" i="7"/>
  <c r="C23" i="14"/>
  <c r="C24" i="14" s="1"/>
  <c r="F25" i="7" l="1"/>
  <c r="B17" i="10"/>
  <c r="B18" i="10" s="1"/>
  <c r="B19" i="10" l="1"/>
  <c r="D19" i="13"/>
  <c r="C20" i="14"/>
  <c r="D26" i="7"/>
  <c r="B20" i="10" l="1"/>
  <c r="B21" i="10" s="1"/>
  <c r="C28" i="14" s="1"/>
  <c r="C30" i="14" s="1"/>
  <c r="C19" i="14"/>
  <c r="C21" i="14" s="1"/>
  <c r="C25" i="14" s="1"/>
  <c r="C26" i="7"/>
  <c r="D20" i="13"/>
  <c r="C4" i="13" l="1"/>
  <c r="C7" i="13" s="1"/>
  <c r="C15" i="13" s="1"/>
  <c r="C18" i="13" s="1"/>
  <c r="C22" i="13" s="1"/>
  <c r="C24" i="13" s="1"/>
  <c r="C31" i="14"/>
  <c r="F26" i="7"/>
  <c r="D23" i="13" l="1"/>
  <c r="C25" i="13"/>
  <c r="D27" i="7"/>
  <c r="C27" i="7" l="1"/>
  <c r="C7" i="14"/>
  <c r="C9" i="14" s="1"/>
  <c r="C16" i="14" s="1"/>
  <c r="F27" i="7" l="1"/>
  <c r="D28" i="7" l="1"/>
  <c r="C28" i="7" l="1"/>
  <c r="F28" i="7" l="1"/>
  <c r="D29" i="7" l="1"/>
  <c r="C29" i="7" l="1"/>
  <c r="F29" i="7" l="1"/>
  <c r="D30" i="7" l="1"/>
  <c r="C30" i="7" s="1"/>
  <c r="F30" i="7" s="1"/>
  <c r="D31" i="7" l="1"/>
  <c r="C31" i="7" s="1"/>
  <c r="F31" i="7" s="1"/>
  <c r="D32" i="7" l="1"/>
  <c r="C32" i="7" s="1"/>
  <c r="F32" i="7" s="1"/>
  <c r="D33" i="7" l="1"/>
  <c r="C33" i="7" s="1"/>
  <c r="F33" i="7" s="1"/>
  <c r="D34" i="7" l="1"/>
  <c r="C34" i="7" s="1"/>
  <c r="F34" i="7" s="1"/>
  <c r="D35" i="7" l="1"/>
  <c r="C35" i="7" s="1"/>
  <c r="F35" i="7" s="1"/>
  <c r="D36" i="7" l="1"/>
  <c r="C36" i="7" s="1"/>
  <c r="F36" i="7" s="1"/>
  <c r="D44" i="7" l="1"/>
  <c r="D24" i="12"/>
  <c r="C44" i="7"/>
  <c r="D17" i="13" l="1"/>
  <c r="F44" i="7"/>
  <c r="C14" i="10"/>
  <c r="D26" i="12"/>
  <c r="D29" i="12" l="1"/>
  <c r="D30" i="12" s="1"/>
  <c r="D16" i="13"/>
  <c r="C16" i="10"/>
  <c r="D23" i="14"/>
  <c r="D24" i="14" s="1"/>
  <c r="C17" i="10" l="1"/>
  <c r="C18" i="10" s="1"/>
  <c r="C19" i="10" s="1"/>
  <c r="E19" i="13" l="1"/>
  <c r="D20" i="14"/>
  <c r="E20" i="13" l="1"/>
  <c r="D19" i="14"/>
  <c r="D21" i="14" s="1"/>
  <c r="C20" i="10"/>
  <c r="D25" i="14" l="1"/>
  <c r="B16" i="14"/>
  <c r="C21" i="10"/>
  <c r="D28" i="14" s="1"/>
  <c r="D30" i="14" s="1"/>
  <c r="D4" i="13"/>
  <c r="D7" i="13" s="1"/>
  <c r="D15" i="13" s="1"/>
  <c r="D18" i="13" s="1"/>
  <c r="D22" i="13" s="1"/>
  <c r="D31" i="14" l="1"/>
  <c r="D24" i="13"/>
  <c r="D25" i="13" l="1"/>
  <c r="E23" i="13"/>
  <c r="D7" i="14" l="1"/>
  <c r="D9" i="14" s="1"/>
  <c r="D16" i="14" s="1"/>
  <c r="D14" i="10" l="1"/>
  <c r="E26" i="12" l="1"/>
  <c r="E16" i="13"/>
  <c r="D16" i="10"/>
  <c r="E29" i="12" l="1"/>
  <c r="E30" i="12" s="1"/>
  <c r="E24" i="14"/>
  <c r="D17" i="10"/>
  <c r="E20" i="14" l="1"/>
  <c r="D18" i="10"/>
  <c r="D19" i="10" s="1"/>
  <c r="E19" i="14" l="1"/>
  <c r="E21" i="14" s="1"/>
  <c r="E25" i="14" s="1"/>
  <c r="D20" i="10"/>
  <c r="D21" i="10" l="1"/>
  <c r="E28" i="14" s="1"/>
  <c r="E30" i="14" s="1"/>
  <c r="E31" i="14" s="1"/>
  <c r="E4" i="13"/>
  <c r="E7" i="13" s="1"/>
  <c r="E15" i="13" s="1"/>
  <c r="E18" i="13" s="1"/>
  <c r="E22" i="13" s="1"/>
  <c r="E24" i="13" l="1"/>
  <c r="E25" i="13" l="1"/>
  <c r="E7" i="14" l="1"/>
  <c r="E9" i="14" s="1"/>
  <c r="E16" i="14" s="1"/>
  <c r="D38" i="7" l="1"/>
  <c r="C38" i="7" l="1"/>
  <c r="D46" i="7"/>
  <c r="C46" i="7" l="1"/>
  <c r="E29" i="13" l="1"/>
  <c r="E28" i="13" l="1"/>
</calcChain>
</file>

<file path=xl/sharedStrings.xml><?xml version="1.0" encoding="utf-8"?>
<sst xmlns="http://schemas.openxmlformats.org/spreadsheetml/2006/main" count="283" uniqueCount="192">
  <si>
    <t>Unidad</t>
  </si>
  <si>
    <t>Costo Unitario</t>
  </si>
  <si>
    <t>Costo Total</t>
  </si>
  <si>
    <t>Impresoras all in one</t>
  </si>
  <si>
    <t>Escritorios</t>
  </si>
  <si>
    <t>Sillas</t>
  </si>
  <si>
    <t>Vehículo</t>
  </si>
  <si>
    <t>Total Inventario</t>
  </si>
  <si>
    <t>Total Stock de Activos</t>
  </si>
  <si>
    <t>Gastos de adecuación</t>
  </si>
  <si>
    <t xml:space="preserve">Total Gastos de Inversión </t>
  </si>
  <si>
    <t>Activo Fijo</t>
  </si>
  <si>
    <t>Total Activo Fijo</t>
  </si>
  <si>
    <t>Inversión Fija Total</t>
  </si>
  <si>
    <t>Costos administrativos</t>
  </si>
  <si>
    <t>TOTAL CAPITAL DE TRABAJO</t>
  </si>
  <si>
    <t>Costos</t>
  </si>
  <si>
    <t>Costo Mensual</t>
  </si>
  <si>
    <t xml:space="preserve">Costo Total </t>
  </si>
  <si>
    <t>Unidades</t>
  </si>
  <si>
    <t>Costo Unit.</t>
  </si>
  <si>
    <t>Porc. Valor Residual</t>
  </si>
  <si>
    <t>Nº años de vida</t>
  </si>
  <si>
    <t>Anual</t>
  </si>
  <si>
    <t xml:space="preserve">Total </t>
  </si>
  <si>
    <t>Equipos de Computación</t>
  </si>
  <si>
    <t>Equipos de oficina</t>
  </si>
  <si>
    <t>DEPRECIACIÓN  DE ACTIVOS</t>
  </si>
  <si>
    <t>Impresora all in one</t>
  </si>
  <si>
    <t>Muebles de oficina</t>
  </si>
  <si>
    <t>Archivadores</t>
  </si>
  <si>
    <t>Total depreciación</t>
  </si>
  <si>
    <t>Gastos</t>
  </si>
  <si>
    <t>Cantidad</t>
  </si>
  <si>
    <t>Sueldo</t>
  </si>
  <si>
    <t>Gastos P.</t>
  </si>
  <si>
    <t>Total Mes</t>
  </si>
  <si>
    <t>Total Anual</t>
  </si>
  <si>
    <t>TOTALES</t>
  </si>
  <si>
    <t>Gastos administrativos</t>
  </si>
  <si>
    <t>Mensual</t>
  </si>
  <si>
    <t>PLAN DE INVERSIONES</t>
  </si>
  <si>
    <t>INVERSION FIJA</t>
  </si>
  <si>
    <t>Descripcion</t>
  </si>
  <si>
    <t>TOTAL</t>
  </si>
  <si>
    <t xml:space="preserve">% </t>
  </si>
  <si>
    <t>Gastos operacionales</t>
  </si>
  <si>
    <t>Total de inversion fija</t>
  </si>
  <si>
    <t>Valor</t>
  </si>
  <si>
    <t>Imprevistos</t>
  </si>
  <si>
    <t>Total de inversion corriente</t>
  </si>
  <si>
    <t>INVERSION TOTAL DEL PROYECTO</t>
  </si>
  <si>
    <t>FORMA DE FINANCIAMIENTO</t>
  </si>
  <si>
    <t>VALOR</t>
  </si>
  <si>
    <t>FONDOS PROPIOS</t>
  </si>
  <si>
    <t>FINANCIAMIENTO</t>
  </si>
  <si>
    <t>TOTAL DEL PROYECTO</t>
  </si>
  <si>
    <t>COSTO CAPITAL PROMEDIO PONDERADO</t>
  </si>
  <si>
    <t>% PARTIC.</t>
  </si>
  <si>
    <t>Fondos propios</t>
  </si>
  <si>
    <t>Financiamiento</t>
  </si>
  <si>
    <t>Institución Financiera:</t>
  </si>
  <si>
    <t>Monto:</t>
  </si>
  <si>
    <t>Tasa:</t>
  </si>
  <si>
    <t>anual</t>
  </si>
  <si>
    <t>Plazo:</t>
  </si>
  <si>
    <t xml:space="preserve">años </t>
  </si>
  <si>
    <t>Periodo</t>
  </si>
  <si>
    <t>Fecha</t>
  </si>
  <si>
    <t>Capital</t>
  </si>
  <si>
    <t>Interés</t>
  </si>
  <si>
    <t>Cuota</t>
  </si>
  <si>
    <t>Saldo Capital</t>
  </si>
  <si>
    <t>Año 1</t>
  </si>
  <si>
    <t>Año 2</t>
  </si>
  <si>
    <t>Año 3</t>
  </si>
  <si>
    <t>Total</t>
  </si>
  <si>
    <t>Presupuesto de Ingresos</t>
  </si>
  <si>
    <t>Precio Unitario</t>
  </si>
  <si>
    <t>En US $</t>
  </si>
  <si>
    <t>Total ingresos</t>
  </si>
  <si>
    <t>Gastos Operacionales</t>
  </si>
  <si>
    <t>Gastos Financieros</t>
  </si>
  <si>
    <t>Total Costos/Gastos</t>
  </si>
  <si>
    <t>DEFICIT/SUPERAVIT</t>
  </si>
  <si>
    <t>Gastos Mantenimiento</t>
  </si>
  <si>
    <t>Servicios Básicos</t>
  </si>
  <si>
    <t>Sueldos</t>
  </si>
  <si>
    <t>Servicios básicos</t>
  </si>
  <si>
    <t>Depreciaciones</t>
  </si>
  <si>
    <t>Amortizaciones</t>
  </si>
  <si>
    <t>Total Gastos Operacionales</t>
  </si>
  <si>
    <t>Total Gastos Financieros</t>
  </si>
  <si>
    <t>VENTAS</t>
  </si>
  <si>
    <t>Gastos mantenimiento</t>
  </si>
  <si>
    <t>Gastos depreciacion</t>
  </si>
  <si>
    <t>Amortización de activo diferido</t>
  </si>
  <si>
    <t>TOTAL GASTOS DE OPERACIÓN</t>
  </si>
  <si>
    <t>UTILIDAD OPERACIONAL</t>
  </si>
  <si>
    <t>Gastos financieros</t>
  </si>
  <si>
    <t>Participacion de trabajadores (15%)</t>
  </si>
  <si>
    <t>UTILIDAD ANTES DE IMPUESTOS</t>
  </si>
  <si>
    <t>Impuesto a la renta (22%)</t>
  </si>
  <si>
    <t>UTILIDAD NETA DEL EJERCICIO</t>
  </si>
  <si>
    <t>RESULTADO ACUMULADO</t>
  </si>
  <si>
    <t>Año 0</t>
  </si>
  <si>
    <t>FLUJO NETO GENERADO</t>
  </si>
  <si>
    <t>Saldo Final</t>
  </si>
  <si>
    <t>FLUJO OPERATIVO PARA EL CALCULO DEL TIR</t>
  </si>
  <si>
    <t>TMAR</t>
  </si>
  <si>
    <t>TIR</t>
  </si>
  <si>
    <t>VAN</t>
  </si>
  <si>
    <t>ACTIVO CORRIENTE</t>
  </si>
  <si>
    <t>Caja/Bancos</t>
  </si>
  <si>
    <t>TOTAL ACTIVO CORRIENTE</t>
  </si>
  <si>
    <t>ACTIVO FIJO</t>
  </si>
  <si>
    <t>(-) Depreciación acumulada</t>
  </si>
  <si>
    <t>TOTAL ACTIVO FIJO</t>
  </si>
  <si>
    <t>(-) Amortización acumulada</t>
  </si>
  <si>
    <t>TOTAL ACTIVO DIFERIDO NETO</t>
  </si>
  <si>
    <t>TOTAL ACTIVOS</t>
  </si>
  <si>
    <t>PASIVO CORRIENTE</t>
  </si>
  <si>
    <t xml:space="preserve">22 % Impuesto a la renta </t>
  </si>
  <si>
    <t>15 % trabajadores</t>
  </si>
  <si>
    <t>TOTAL PASIVO CORRIENTE</t>
  </si>
  <si>
    <t>PASIVO LARGO PLAZO</t>
  </si>
  <si>
    <t>Prestamo Bancario</t>
  </si>
  <si>
    <t>TOTAL PASIVO LARGO PLAZO</t>
  </si>
  <si>
    <t>TOTAL PASIVOS</t>
  </si>
  <si>
    <t>PATRIMONIO</t>
  </si>
  <si>
    <t>Capital Social</t>
  </si>
  <si>
    <t>Utilidades Retenidas</t>
  </si>
  <si>
    <t>TOTAL PATRIMONIO</t>
  </si>
  <si>
    <t>TOTAL PASIVOS + PATRIMONIO</t>
  </si>
  <si>
    <t>Costos de constitucion</t>
  </si>
  <si>
    <t>Inventarios</t>
  </si>
  <si>
    <t>Saldo Inicial</t>
  </si>
  <si>
    <t>Otros Gastos</t>
  </si>
  <si>
    <t>inflacion</t>
  </si>
  <si>
    <t>DESEMBOLSOS</t>
  </si>
  <si>
    <t>(-)Gastos Fijos</t>
  </si>
  <si>
    <t>Total Costos y Gastos</t>
  </si>
  <si>
    <t>Interes</t>
  </si>
  <si>
    <t>Pago de Capital</t>
  </si>
  <si>
    <t>Ingresos Operativos (ventas)</t>
  </si>
  <si>
    <t>UTILIDAD NETA</t>
  </si>
  <si>
    <t>Total Ingresos</t>
  </si>
  <si>
    <t>Ingresos - Costos y Gastos</t>
  </si>
  <si>
    <t>Total antes participación</t>
  </si>
  <si>
    <t>Capital de trabajo + Inversión</t>
  </si>
  <si>
    <t>Depreciacion + Amortización</t>
  </si>
  <si>
    <t>Central Telefonica</t>
  </si>
  <si>
    <t>Celulares</t>
  </si>
  <si>
    <t>Central Aire Acondicionado</t>
  </si>
  <si>
    <t>Permisos y Registro</t>
  </si>
  <si>
    <t>Alquiler e Instalaciones</t>
  </si>
  <si>
    <t>Varios</t>
  </si>
  <si>
    <t>Gerente Admin./Finan.</t>
  </si>
  <si>
    <t>Secretaria</t>
  </si>
  <si>
    <t>Imp. Solca</t>
  </si>
  <si>
    <t>BALANCE GENERAL</t>
  </si>
  <si>
    <t>FLUJO DE CAJA</t>
  </si>
  <si>
    <t>Servicios</t>
  </si>
  <si>
    <t>Servicio 1</t>
  </si>
  <si>
    <t>Servicio 2</t>
  </si>
  <si>
    <t>Stock de Activos de la Empresa</t>
  </si>
  <si>
    <t>GASTOS DE INICIO DE OPERACIONES</t>
  </si>
  <si>
    <t>GASTOS VARIOS</t>
  </si>
  <si>
    <t>Costos Varios</t>
  </si>
  <si>
    <t>SERVICIO 1</t>
  </si>
  <si>
    <t>SERVICIO 2</t>
  </si>
  <si>
    <t>Proyección en Servicios Ofertados</t>
  </si>
  <si>
    <t>UNIDADES AÑO 1</t>
  </si>
  <si>
    <t>UNIDADES AÑO 2</t>
  </si>
  <si>
    <t>UNIDADES AÑO 3</t>
  </si>
  <si>
    <t>Detalle de servicios ofertados</t>
  </si>
  <si>
    <t>Servidor</t>
  </si>
  <si>
    <t>Laptop</t>
  </si>
  <si>
    <t>Costos de Arriendo y/o alicuotas</t>
  </si>
  <si>
    <t>Gastos de Arriendo yo alicuotas</t>
  </si>
  <si>
    <t>x</t>
  </si>
  <si>
    <t>Operaciones</t>
  </si>
  <si>
    <t>Mobiliario</t>
  </si>
  <si>
    <t>PC escritorio</t>
  </si>
  <si>
    <t xml:space="preserve">Intereses </t>
  </si>
  <si>
    <t>CCPP</t>
  </si>
  <si>
    <t>INVERSIONES</t>
  </si>
  <si>
    <t>PRÉSTAMO VIGENTE PARA CAPITAL DE TRABAJO</t>
  </si>
  <si>
    <t>Descripción</t>
  </si>
  <si>
    <t>INVERSIÓN CORRIENTE</t>
  </si>
  <si>
    <t>Servicios Ofertados</t>
  </si>
  <si>
    <t>PÉRDIDAS Y GANANCIAS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</si>
</sst>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3" formatCode="_ * #,##0.00_ ;_ * \-#,##0.00_ ;_ * &quot;-&quot;??_ ;_ @_ "/>
    <numFmt numFmtId="164" formatCode="_(* #,##0.00_);_(* \(#,##0.00\);_(* &quot;-&quot;??_);_(@_)"/>
    <numFmt numFmtId="165" formatCode="_-* #,##0.00\ &quot;€&quot;_-;\-* #,##0.00\ &quot;€&quot;_-;_-* &quot;-&quot;??\ &quot;€&quot;_-;_-@_-"/>
    <numFmt numFmtId="166" formatCode="_-* #,##0.00\ _€_-;\-* #,##0.00\ _€_-;_-* &quot;-&quot;??\ _€_-;_-@_-"/>
    <numFmt numFmtId="167" formatCode="_(&quot;$&quot;* #,##0.00_);_(&quot;$&quot;* \(#,##0.00\);_(&quot;$&quot;* &quot;-&quot;??_);_(@_)"/>
    <numFmt numFmtId="168" formatCode="#,##0.0000"/>
    <numFmt numFmtId="169" formatCode="_ &quot;$&quot;\ * #,##0.00_ ;_ &quot;$&quot;\ * \-#,##0.00_ ;_ &quot;$&quot;\ * &quot;-&quot;??_ ;_ @_ "/>
    <numFmt numFmtId="170" formatCode="[$-C0A]mmm\-yy;@"/>
    <numFmt numFmtId="171" formatCode="[$-C0A]d\-mmm\-yy;@"/>
    <numFmt numFmtId="172" formatCode="#,##0.000000"/>
    <numFmt numFmtId="173" formatCode="#,##0.00000"/>
    <numFmt numFmtId="174" formatCode="0.00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u/>
      <sz val="1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4" tint="-0.249977111117893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</cellStyleXfs>
  <cellXfs count="266">
    <xf numFmtId="0" fontId="0" fillId="0" borderId="0" xfId="0"/>
    <xf numFmtId="0" fontId="3" fillId="0" borderId="0" xfId="0" applyFont="1" applyFill="1" applyAlignment="1"/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/>
    <xf numFmtId="166" fontId="4" fillId="0" borderId="0" xfId="0" applyNumberFormat="1" applyFont="1" applyFill="1"/>
    <xf numFmtId="0" fontId="4" fillId="0" borderId="0" xfId="0" applyFont="1"/>
    <xf numFmtId="166" fontId="6" fillId="0" borderId="40" xfId="1" applyFont="1" applyBorder="1" applyAlignment="1">
      <alignment horizontal="center"/>
    </xf>
    <xf numFmtId="166" fontId="6" fillId="0" borderId="30" xfId="1" applyFont="1" applyBorder="1" applyAlignment="1">
      <alignment horizontal="center"/>
    </xf>
    <xf numFmtId="166" fontId="6" fillId="0" borderId="31" xfId="1" applyFont="1" applyBorder="1" applyAlignment="1">
      <alignment horizontal="center"/>
    </xf>
    <xf numFmtId="166" fontId="6" fillId="0" borderId="41" xfId="1" applyFont="1" applyBorder="1" applyAlignment="1">
      <alignment horizontal="center"/>
    </xf>
    <xf numFmtId="166" fontId="6" fillId="0" borderId="27" xfId="1" applyFont="1" applyBorder="1" applyAlignment="1">
      <alignment horizontal="center"/>
    </xf>
    <xf numFmtId="166" fontId="6" fillId="0" borderId="28" xfId="1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172" fontId="5" fillId="0" borderId="11" xfId="0" applyNumberFormat="1" applyFont="1" applyBorder="1" applyAlignment="1">
      <alignment horizontal="center"/>
    </xf>
    <xf numFmtId="0" fontId="6" fillId="0" borderId="1" xfId="0" applyFont="1" applyBorder="1"/>
    <xf numFmtId="4" fontId="5" fillId="0" borderId="1" xfId="0" applyNumberFormat="1" applyFont="1" applyFill="1" applyBorder="1" applyAlignment="1">
      <alignment horizontal="center"/>
    </xf>
    <xf numFmtId="166" fontId="5" fillId="0" borderId="1" xfId="1" applyFont="1" applyBorder="1" applyAlignment="1">
      <alignment horizontal="center"/>
    </xf>
    <xf numFmtId="0" fontId="5" fillId="0" borderId="1" xfId="0" applyFont="1" applyBorder="1"/>
    <xf numFmtId="168" fontId="6" fillId="0" borderId="1" xfId="0" applyNumberFormat="1" applyFont="1" applyBorder="1" applyAlignment="1">
      <alignment horizontal="right"/>
    </xf>
    <xf numFmtId="0" fontId="5" fillId="0" borderId="9" xfId="0" applyFont="1" applyBorder="1"/>
    <xf numFmtId="0" fontId="6" fillId="0" borderId="9" xfId="0" applyFont="1" applyBorder="1"/>
    <xf numFmtId="0" fontId="6" fillId="0" borderId="42" xfId="0" applyFont="1" applyBorder="1" applyAlignment="1"/>
    <xf numFmtId="166" fontId="6" fillId="0" borderId="29" xfId="1" applyFont="1" applyBorder="1" applyAlignment="1">
      <alignment horizontal="right"/>
    </xf>
    <xf numFmtId="164" fontId="6" fillId="0" borderId="30" xfId="1" applyNumberFormat="1" applyFont="1" applyBorder="1"/>
    <xf numFmtId="164" fontId="6" fillId="0" borderId="31" xfId="1" applyNumberFormat="1" applyFont="1" applyBorder="1"/>
    <xf numFmtId="0" fontId="6" fillId="0" borderId="43" xfId="0" applyFont="1" applyBorder="1" applyAlignment="1"/>
    <xf numFmtId="166" fontId="6" fillId="0" borderId="26" xfId="1" applyFont="1" applyBorder="1" applyAlignment="1">
      <alignment horizontal="right"/>
    </xf>
    <xf numFmtId="164" fontId="6" fillId="0" borderId="27" xfId="1" applyNumberFormat="1" applyFont="1" applyBorder="1"/>
    <xf numFmtId="164" fontId="6" fillId="0" borderId="28" xfId="1" applyNumberFormat="1" applyFont="1" applyBorder="1"/>
    <xf numFmtId="164" fontId="5" fillId="0" borderId="19" xfId="1" applyNumberFormat="1" applyFont="1" applyBorder="1"/>
    <xf numFmtId="0" fontId="3" fillId="0" borderId="0" xfId="0" applyFont="1" applyAlignment="1"/>
    <xf numFmtId="0" fontId="4" fillId="0" borderId="1" xfId="0" applyFont="1" applyBorder="1"/>
    <xf numFmtId="166" fontId="4" fillId="0" borderId="1" xfId="1" applyFont="1" applyBorder="1"/>
    <xf numFmtId="0" fontId="3" fillId="0" borderId="0" xfId="0" applyFont="1"/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166" fontId="6" fillId="0" borderId="1" xfId="1" applyNumberFormat="1" applyFont="1" applyBorder="1"/>
    <xf numFmtId="4" fontId="6" fillId="0" borderId="1" xfId="4" applyNumberFormat="1" applyFont="1" applyBorder="1"/>
    <xf numFmtId="4" fontId="6" fillId="0" borderId="1" xfId="0" applyNumberFormat="1" applyFont="1" applyBorder="1"/>
    <xf numFmtId="4" fontId="5" fillId="0" borderId="1" xfId="0" applyNumberFormat="1" applyFont="1" applyBorder="1"/>
    <xf numFmtId="0" fontId="4" fillId="0" borderId="0" xfId="0" applyFont="1" applyBorder="1"/>
    <xf numFmtId="4" fontId="5" fillId="0" borderId="14" xfId="0" applyNumberFormat="1" applyFont="1" applyBorder="1"/>
    <xf numFmtId="0" fontId="7" fillId="0" borderId="0" xfId="0" applyFont="1" applyFill="1" applyBorder="1"/>
    <xf numFmtId="0" fontId="4" fillId="0" borderId="0" xfId="5" applyFont="1" applyAlignment="1">
      <alignment horizontal="left"/>
    </xf>
    <xf numFmtId="0" fontId="8" fillId="0" borderId="0" xfId="0" applyFont="1" applyFill="1" applyBorder="1" applyAlignment="1">
      <alignment horizontal="right"/>
    </xf>
    <xf numFmtId="0" fontId="6" fillId="0" borderId="0" xfId="0" applyFont="1"/>
    <xf numFmtId="0" fontId="8" fillId="0" borderId="0" xfId="0" applyFont="1" applyFill="1" applyBorder="1"/>
    <xf numFmtId="4" fontId="4" fillId="0" borderId="0" xfId="5" applyNumberFormat="1" applyFont="1" applyFill="1" applyAlignment="1">
      <alignment horizontal="right"/>
    </xf>
    <xf numFmtId="10" fontId="8" fillId="0" borderId="0" xfId="0" applyNumberFormat="1" applyFont="1" applyFill="1" applyBorder="1" applyAlignment="1">
      <alignment horizontal="right"/>
    </xf>
    <xf numFmtId="10" fontId="9" fillId="0" borderId="0" xfId="3" applyNumberFormat="1" applyFont="1" applyFill="1" applyBorder="1"/>
    <xf numFmtId="0" fontId="3" fillId="0" borderId="0" xfId="5" applyFont="1" applyAlignment="1">
      <alignment horizontal="left" vertical="center"/>
    </xf>
    <xf numFmtId="0" fontId="4" fillId="0" borderId="0" xfId="5" applyFont="1"/>
    <xf numFmtId="0" fontId="10" fillId="2" borderId="1" xfId="5" applyFont="1" applyFill="1" applyBorder="1" applyAlignment="1">
      <alignment horizontal="center" vertical="center" wrapText="1"/>
    </xf>
    <xf numFmtId="0" fontId="4" fillId="0" borderId="17" xfId="5" applyFont="1" applyFill="1" applyBorder="1" applyAlignment="1">
      <alignment horizontal="center"/>
    </xf>
    <xf numFmtId="170" fontId="4" fillId="0" borderId="17" xfId="5" applyNumberFormat="1" applyFont="1" applyFill="1" applyBorder="1" applyAlignment="1">
      <alignment horizontal="center"/>
    </xf>
    <xf numFmtId="4" fontId="4" fillId="0" borderId="17" xfId="5" applyNumberFormat="1" applyFont="1" applyFill="1" applyBorder="1"/>
    <xf numFmtId="0" fontId="4" fillId="0" borderId="18" xfId="5" applyFont="1" applyFill="1" applyBorder="1" applyAlignment="1">
      <alignment horizontal="center"/>
    </xf>
    <xf numFmtId="170" fontId="4" fillId="0" borderId="18" xfId="5" applyNumberFormat="1" applyFont="1" applyFill="1" applyBorder="1" applyAlignment="1">
      <alignment horizontal="center"/>
    </xf>
    <xf numFmtId="4" fontId="4" fillId="0" borderId="18" xfId="5" applyNumberFormat="1" applyFont="1" applyFill="1" applyBorder="1"/>
    <xf numFmtId="171" fontId="4" fillId="0" borderId="0" xfId="5" applyNumberFormat="1" applyFont="1" applyAlignment="1">
      <alignment horizontal="center"/>
    </xf>
    <xf numFmtId="4" fontId="4" fillId="0" borderId="0" xfId="5" applyNumberFormat="1" applyFont="1"/>
    <xf numFmtId="171" fontId="3" fillId="0" borderId="0" xfId="5" applyNumberFormat="1" applyFont="1" applyAlignment="1">
      <alignment horizontal="center"/>
    </xf>
    <xf numFmtId="4" fontId="3" fillId="0" borderId="15" xfId="5" applyNumberFormat="1" applyFont="1" applyBorder="1"/>
    <xf numFmtId="4" fontId="3" fillId="0" borderId="0" xfId="5" applyNumberFormat="1" applyFont="1"/>
    <xf numFmtId="1" fontId="4" fillId="0" borderId="17" xfId="5" applyNumberFormat="1" applyFont="1" applyFill="1" applyBorder="1" applyAlignment="1">
      <alignment horizontal="center"/>
    </xf>
    <xf numFmtId="1" fontId="4" fillId="0" borderId="18" xfId="5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0" fontId="5" fillId="0" borderId="1" xfId="3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horizontal="left" vertical="center"/>
    </xf>
    <xf numFmtId="169" fontId="6" fillId="0" borderId="1" xfId="2" applyNumberFormat="1" applyFont="1" applyFill="1" applyBorder="1" applyAlignment="1">
      <alignment horizontal="center"/>
    </xf>
    <xf numFmtId="10" fontId="6" fillId="0" borderId="1" xfId="3" applyNumberFormat="1" applyFont="1" applyFill="1" applyBorder="1" applyAlignment="1">
      <alignment horizontal="center"/>
    </xf>
    <xf numFmtId="0" fontId="5" fillId="0" borderId="1" xfId="0" applyFont="1" applyFill="1" applyBorder="1" applyAlignment="1"/>
    <xf numFmtId="169" fontId="5" fillId="0" borderId="1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left"/>
    </xf>
    <xf numFmtId="0" fontId="6" fillId="0" borderId="1" xfId="0" applyFont="1" applyFill="1" applyBorder="1" applyAlignment="1">
      <alignment horizontal="left"/>
    </xf>
    <xf numFmtId="169" fontId="6" fillId="0" borderId="1" xfId="0" applyNumberFormat="1" applyFont="1" applyFill="1" applyBorder="1" applyAlignment="1">
      <alignment horizontal="center"/>
    </xf>
    <xf numFmtId="0" fontId="5" fillId="0" borderId="12" xfId="0" applyFont="1" applyFill="1" applyBorder="1" applyAlignment="1"/>
    <xf numFmtId="169" fontId="5" fillId="0" borderId="14" xfId="0" applyNumberFormat="1" applyFont="1" applyFill="1" applyBorder="1" applyAlignment="1"/>
    <xf numFmtId="9" fontId="5" fillId="0" borderId="1" xfId="3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5" fillId="0" borderId="0" xfId="0" applyFont="1" applyFill="1" applyBorder="1" applyAlignment="1"/>
    <xf numFmtId="0" fontId="6" fillId="0" borderId="12" xfId="0" applyFont="1" applyFill="1" applyBorder="1" applyAlignment="1">
      <alignment horizontal="left"/>
    </xf>
    <xf numFmtId="167" fontId="6" fillId="0" borderId="1" xfId="2" applyNumberFormat="1" applyFont="1" applyFill="1" applyBorder="1" applyAlignment="1">
      <alignment horizontal="center"/>
    </xf>
    <xf numFmtId="9" fontId="6" fillId="0" borderId="0" xfId="3" applyFont="1" applyFill="1" applyBorder="1" applyAlignment="1">
      <alignment horizontal="center"/>
    </xf>
    <xf numFmtId="167" fontId="6" fillId="0" borderId="1" xfId="0" applyNumberFormat="1" applyFont="1" applyFill="1" applyBorder="1" applyAlignment="1">
      <alignment horizontal="center"/>
    </xf>
    <xf numFmtId="0" fontId="5" fillId="0" borderId="12" xfId="0" applyFont="1" applyFill="1" applyBorder="1" applyAlignment="1">
      <alignment horizontal="center"/>
    </xf>
    <xf numFmtId="167" fontId="5" fillId="0" borderId="1" xfId="0" applyNumberFormat="1" applyFont="1" applyFill="1" applyBorder="1" applyAlignment="1">
      <alignment horizontal="center"/>
    </xf>
    <xf numFmtId="167" fontId="5" fillId="0" borderId="0" xfId="0" applyNumberFormat="1" applyFont="1" applyFill="1" applyBorder="1" applyAlignment="1">
      <alignment horizontal="center"/>
    </xf>
    <xf numFmtId="166" fontId="6" fillId="0" borderId="0" xfId="0" applyNumberFormat="1" applyFont="1" applyFill="1" applyBorder="1" applyAlignment="1">
      <alignment horizontal="center"/>
    </xf>
    <xf numFmtId="10" fontId="5" fillId="0" borderId="0" xfId="0" applyNumberFormat="1" applyFont="1" applyFill="1" applyBorder="1" applyAlignment="1">
      <alignment horizontal="center"/>
    </xf>
    <xf numFmtId="0" fontId="6" fillId="0" borderId="0" xfId="0" applyFont="1" applyFill="1"/>
    <xf numFmtId="166" fontId="6" fillId="0" borderId="0" xfId="0" applyNumberFormat="1" applyFont="1" applyFill="1"/>
    <xf numFmtId="0" fontId="6" fillId="0" borderId="0" xfId="0" applyFont="1" applyFill="1" applyAlignment="1">
      <alignment horizontal="center"/>
    </xf>
    <xf numFmtId="9" fontId="6" fillId="0" borderId="1" xfId="3" applyFont="1" applyFill="1" applyBorder="1" applyAlignment="1">
      <alignment horizontal="center"/>
    </xf>
    <xf numFmtId="0" fontId="9" fillId="0" borderId="0" xfId="0" applyFont="1" applyFill="1"/>
    <xf numFmtId="10" fontId="9" fillId="0" borderId="0" xfId="0" applyNumberFormat="1" applyFont="1" applyFill="1"/>
    <xf numFmtId="2" fontId="9" fillId="0" borderId="0" xfId="3" applyNumberFormat="1" applyFont="1" applyFill="1"/>
    <xf numFmtId="10" fontId="9" fillId="0" borderId="0" xfId="3" applyNumberFormat="1" applyFont="1" applyFill="1"/>
    <xf numFmtId="166" fontId="3" fillId="0" borderId="1" xfId="0" applyNumberFormat="1" applyFont="1" applyBorder="1"/>
    <xf numFmtId="166" fontId="3" fillId="0" borderId="1" xfId="1" applyFont="1" applyBorder="1"/>
    <xf numFmtId="4" fontId="5" fillId="0" borderId="1" xfId="0" applyNumberFormat="1" applyFont="1" applyBorder="1" applyAlignment="1"/>
    <xf numFmtId="4" fontId="5" fillId="0" borderId="1" xfId="0" applyNumberFormat="1" applyFont="1" applyBorder="1" applyAlignment="1">
      <alignment horizontal="center" wrapText="1"/>
    </xf>
    <xf numFmtId="172" fontId="5" fillId="0" borderId="1" xfId="0" applyNumberFormat="1" applyFont="1" applyFill="1" applyBorder="1" applyAlignment="1">
      <alignment horizontal="center"/>
    </xf>
    <xf numFmtId="172" fontId="5" fillId="0" borderId="1" xfId="0" applyNumberFormat="1" applyFont="1" applyBorder="1" applyAlignment="1">
      <alignment horizontal="center"/>
    </xf>
    <xf numFmtId="4" fontId="4" fillId="0" borderId="1" xfId="0" applyNumberFormat="1" applyFont="1" applyBorder="1"/>
    <xf numFmtId="3" fontId="6" fillId="0" borderId="1" xfId="0" applyNumberFormat="1" applyFont="1" applyFill="1" applyBorder="1" applyAlignment="1">
      <alignment horizontal="center"/>
    </xf>
    <xf numFmtId="0" fontId="6" fillId="0" borderId="1" xfId="0" applyFont="1" applyFill="1" applyBorder="1" applyAlignment="1"/>
    <xf numFmtId="4" fontId="6" fillId="0" borderId="1" xfId="0" applyNumberFormat="1" applyFont="1" applyBorder="1" applyAlignment="1">
      <alignment horizontal="center" wrapText="1"/>
    </xf>
    <xf numFmtId="166" fontId="6" fillId="0" borderId="1" xfId="1" applyFont="1" applyFill="1" applyBorder="1" applyAlignment="1">
      <alignment horizontal="center"/>
    </xf>
    <xf numFmtId="166" fontId="4" fillId="0" borderId="0" xfId="1" applyFont="1"/>
    <xf numFmtId="0" fontId="3" fillId="0" borderId="1" xfId="0" applyFont="1" applyBorder="1"/>
    <xf numFmtId="4" fontId="5" fillId="0" borderId="0" xfId="0" applyNumberFormat="1" applyFont="1" applyBorder="1" applyAlignment="1"/>
    <xf numFmtId="172" fontId="6" fillId="0" borderId="0" xfId="0" applyNumberFormat="1" applyFont="1" applyFill="1" applyBorder="1" applyAlignment="1"/>
    <xf numFmtId="173" fontId="6" fillId="0" borderId="0" xfId="0" applyNumberFormat="1" applyFont="1" applyFill="1" applyBorder="1" applyAlignment="1"/>
    <xf numFmtId="43" fontId="6" fillId="0" borderId="0" xfId="0" applyNumberFormat="1" applyFont="1" applyFill="1" applyBorder="1" applyAlignment="1"/>
    <xf numFmtId="164" fontId="5" fillId="0" borderId="1" xfId="1" applyNumberFormat="1" applyFont="1" applyFill="1" applyBorder="1"/>
    <xf numFmtId="164" fontId="5" fillId="0" borderId="1" xfId="1" applyNumberFormat="1" applyFont="1" applyFill="1" applyBorder="1" applyAlignment="1"/>
    <xf numFmtId="164" fontId="6" fillId="0" borderId="1" xfId="1" applyNumberFormat="1" applyFont="1" applyFill="1" applyBorder="1"/>
    <xf numFmtId="164" fontId="6" fillId="0" borderId="1" xfId="1" applyNumberFormat="1" applyFont="1" applyFill="1" applyBorder="1" applyAlignment="1"/>
    <xf numFmtId="164" fontId="6" fillId="0" borderId="0" xfId="0" applyNumberFormat="1" applyFont="1" applyFill="1"/>
    <xf numFmtId="0" fontId="6" fillId="0" borderId="0" xfId="0" applyFont="1" applyFill="1" applyAlignment="1"/>
    <xf numFmtId="166" fontId="6" fillId="0" borderId="0" xfId="1" applyFont="1" applyFill="1" applyAlignment="1"/>
    <xf numFmtId="172" fontId="5" fillId="0" borderId="0" xfId="0" applyNumberFormat="1" applyFont="1" applyFill="1" applyBorder="1" applyAlignment="1">
      <alignment horizontal="center"/>
    </xf>
    <xf numFmtId="172" fontId="6" fillId="0" borderId="0" xfId="0" applyNumberFormat="1" applyFont="1" applyFill="1" applyBorder="1" applyAlignment="1">
      <alignment horizontal="center"/>
    </xf>
    <xf numFmtId="166" fontId="6" fillId="0" borderId="0" xfId="1" applyFont="1" applyFill="1" applyAlignment="1">
      <alignment horizontal="center"/>
    </xf>
    <xf numFmtId="164" fontId="6" fillId="0" borderId="0" xfId="1" applyNumberFormat="1" applyFont="1" applyFill="1" applyBorder="1" applyAlignment="1"/>
    <xf numFmtId="164" fontId="6" fillId="0" borderId="1" xfId="1" applyNumberFormat="1" applyFont="1" applyFill="1" applyBorder="1" applyAlignment="1">
      <alignment horizontal="left" indent="3"/>
    </xf>
    <xf numFmtId="164" fontId="6" fillId="0" borderId="0" xfId="0" applyNumberFormat="1" applyFont="1" applyFill="1" applyAlignment="1"/>
    <xf numFmtId="164" fontId="6" fillId="0" borderId="1" xfId="1" applyNumberFormat="1" applyFont="1" applyFill="1" applyBorder="1" applyAlignment="1">
      <alignment horizontal="left" indent="1"/>
    </xf>
    <xf numFmtId="174" fontId="6" fillId="0" borderId="0" xfId="0" applyNumberFormat="1" applyFont="1" applyFill="1" applyAlignment="1"/>
    <xf numFmtId="172" fontId="6" fillId="0" borderId="0" xfId="0" applyNumberFormat="1" applyFont="1" applyFill="1" applyAlignment="1"/>
    <xf numFmtId="172" fontId="6" fillId="0" borderId="0" xfId="0" applyNumberFormat="1" applyFont="1" applyFill="1" applyAlignment="1">
      <alignment horizontal="center"/>
    </xf>
    <xf numFmtId="164" fontId="11" fillId="0" borderId="1" xfId="1" applyNumberFormat="1" applyFont="1" applyFill="1" applyBorder="1"/>
    <xf numFmtId="172" fontId="6" fillId="0" borderId="1" xfId="0" applyNumberFormat="1" applyFont="1" applyFill="1" applyBorder="1" applyAlignment="1"/>
    <xf numFmtId="0" fontId="5" fillId="0" borderId="0" xfId="0" applyFont="1" applyFill="1" applyAlignment="1"/>
    <xf numFmtId="166" fontId="5" fillId="0" borderId="0" xfId="1" applyFont="1" applyFill="1" applyAlignment="1"/>
    <xf numFmtId="0" fontId="6" fillId="0" borderId="1" xfId="0" applyFont="1" applyFill="1" applyBorder="1"/>
    <xf numFmtId="164" fontId="6" fillId="0" borderId="0" xfId="1" applyNumberFormat="1" applyFont="1" applyFill="1"/>
    <xf numFmtId="164" fontId="6" fillId="0" borderId="0" xfId="1" applyNumberFormat="1" applyFont="1" applyFill="1" applyAlignment="1"/>
    <xf numFmtId="173" fontId="6" fillId="0" borderId="0" xfId="0" applyNumberFormat="1" applyFont="1" applyFill="1" applyAlignment="1"/>
    <xf numFmtId="172" fontId="6" fillId="0" borderId="29" xfId="0" applyNumberFormat="1" applyFont="1" applyFill="1" applyBorder="1" applyAlignment="1">
      <alignment horizontal="left"/>
    </xf>
    <xf numFmtId="164" fontId="5" fillId="0" borderId="23" xfId="1" applyNumberFormat="1" applyFont="1" applyFill="1" applyBorder="1" applyAlignment="1">
      <alignment horizontal="left"/>
    </xf>
    <xf numFmtId="164" fontId="5" fillId="0" borderId="1" xfId="1" applyNumberFormat="1" applyFont="1" applyFill="1" applyBorder="1" applyAlignment="1">
      <alignment horizontal="left"/>
    </xf>
    <xf numFmtId="164" fontId="6" fillId="0" borderId="23" xfId="1" applyNumberFormat="1" applyFont="1" applyFill="1" applyBorder="1" applyAlignment="1">
      <alignment horizontal="left"/>
    </xf>
    <xf numFmtId="164" fontId="6" fillId="0" borderId="1" xfId="1" applyNumberFormat="1" applyFont="1" applyFill="1" applyBorder="1" applyAlignment="1">
      <alignment horizontal="left"/>
    </xf>
    <xf numFmtId="164" fontId="6" fillId="0" borderId="23" xfId="1" applyNumberFormat="1" applyFont="1" applyFill="1" applyBorder="1"/>
    <xf numFmtId="164" fontId="5" fillId="0" borderId="24" xfId="1" applyNumberFormat="1" applyFont="1" applyFill="1" applyBorder="1" applyAlignment="1">
      <alignment horizontal="left"/>
    </xf>
    <xf numFmtId="166" fontId="6" fillId="0" borderId="1" xfId="1" applyFont="1" applyFill="1" applyBorder="1" applyAlignment="1"/>
    <xf numFmtId="172" fontId="6" fillId="0" borderId="25" xfId="0" applyNumberFormat="1" applyFont="1" applyFill="1" applyBorder="1" applyAlignment="1">
      <alignment horizontal="left"/>
    </xf>
    <xf numFmtId="172" fontId="6" fillId="0" borderId="1" xfId="0" applyNumberFormat="1" applyFont="1" applyFill="1" applyBorder="1" applyAlignment="1">
      <alignment horizontal="left"/>
    </xf>
    <xf numFmtId="164" fontId="6" fillId="0" borderId="24" xfId="1" applyNumberFormat="1" applyFont="1" applyFill="1" applyBorder="1" applyAlignment="1">
      <alignment horizontal="left"/>
    </xf>
    <xf numFmtId="164" fontId="5" fillId="0" borderId="26" xfId="1" applyNumberFormat="1" applyFont="1" applyFill="1" applyBorder="1" applyAlignment="1">
      <alignment horizontal="left"/>
    </xf>
    <xf numFmtId="164" fontId="5" fillId="0" borderId="27" xfId="1" applyNumberFormat="1" applyFont="1" applyFill="1" applyBorder="1" applyAlignment="1">
      <alignment horizontal="left"/>
    </xf>
    <xf numFmtId="166" fontId="6" fillId="0" borderId="27" xfId="1" applyFont="1" applyFill="1" applyBorder="1" applyAlignment="1"/>
    <xf numFmtId="172" fontId="6" fillId="0" borderId="0" xfId="0" applyNumberFormat="1" applyFont="1" applyFill="1" applyAlignment="1">
      <alignment horizontal="left"/>
    </xf>
    <xf numFmtId="172" fontId="5" fillId="0" borderId="20" xfId="0" applyNumberFormat="1" applyFont="1" applyFill="1" applyBorder="1" applyAlignment="1">
      <alignment horizontal="center"/>
    </xf>
    <xf numFmtId="10" fontId="6" fillId="0" borderId="22" xfId="3" applyNumberFormat="1" applyFont="1" applyFill="1" applyBorder="1" applyAlignment="1"/>
    <xf numFmtId="172" fontId="5" fillId="0" borderId="25" xfId="0" applyNumberFormat="1" applyFont="1" applyFill="1" applyBorder="1" applyAlignment="1">
      <alignment horizontal="center"/>
    </xf>
    <xf numFmtId="10" fontId="6" fillId="0" borderId="32" xfId="3" applyNumberFormat="1" applyFont="1" applyFill="1" applyBorder="1" applyAlignment="1"/>
    <xf numFmtId="172" fontId="5" fillId="0" borderId="33" xfId="0" applyNumberFormat="1" applyFont="1" applyFill="1" applyBorder="1" applyAlignment="1">
      <alignment horizontal="center"/>
    </xf>
    <xf numFmtId="164" fontId="6" fillId="0" borderId="34" xfId="1" applyNumberFormat="1" applyFont="1" applyFill="1" applyBorder="1" applyAlignment="1"/>
    <xf numFmtId="173" fontId="6" fillId="0" borderId="0" xfId="0" applyNumberFormat="1" applyFont="1" applyFill="1"/>
    <xf numFmtId="0" fontId="3" fillId="0" borderId="0" xfId="0" applyFont="1" applyFill="1" applyAlignment="1">
      <alignment horizontal="center"/>
    </xf>
    <xf numFmtId="0" fontId="5" fillId="0" borderId="1" xfId="0" applyFont="1" applyFill="1" applyBorder="1" applyAlignment="1">
      <alignment horizontal="center"/>
    </xf>
    <xf numFmtId="4" fontId="5" fillId="0" borderId="0" xfId="0" applyNumberFormat="1" applyFont="1" applyBorder="1" applyAlignment="1">
      <alignment horizontal="center"/>
    </xf>
    <xf numFmtId="0" fontId="3" fillId="0" borderId="0" xfId="0" applyFont="1" applyFill="1" applyAlignment="1">
      <alignment vertical="center"/>
    </xf>
    <xf numFmtId="0" fontId="4" fillId="0" borderId="1" xfId="0" applyFont="1" applyFill="1" applyBorder="1" applyAlignment="1">
      <alignment vertical="center"/>
    </xf>
    <xf numFmtId="166" fontId="4" fillId="0" borderId="1" xfId="1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166" fontId="4" fillId="0" borderId="0" xfId="1" applyFont="1" applyFill="1" applyBorder="1" applyAlignment="1">
      <alignment vertical="center"/>
    </xf>
    <xf numFmtId="0" fontId="4" fillId="0" borderId="5" xfId="0" applyFont="1" applyFill="1" applyBorder="1" applyAlignment="1">
      <alignment vertical="center"/>
    </xf>
    <xf numFmtId="0" fontId="4" fillId="0" borderId="10" xfId="0" applyFont="1" applyFill="1" applyBorder="1" applyAlignment="1">
      <alignment vertical="center"/>
    </xf>
    <xf numFmtId="166" fontId="4" fillId="0" borderId="10" xfId="1" applyFont="1" applyFill="1" applyBorder="1" applyAlignment="1">
      <alignment vertical="center"/>
    </xf>
    <xf numFmtId="0" fontId="4" fillId="0" borderId="7" xfId="0" applyFont="1" applyFill="1" applyBorder="1" applyAlignment="1">
      <alignment vertical="center"/>
    </xf>
    <xf numFmtId="0" fontId="4" fillId="0" borderId="11" xfId="0" applyFont="1" applyFill="1" applyBorder="1" applyAlignment="1">
      <alignment vertical="center"/>
    </xf>
    <xf numFmtId="166" fontId="4" fillId="0" borderId="8" xfId="1" applyFont="1" applyFill="1" applyBorder="1" applyAlignment="1">
      <alignment vertical="center"/>
    </xf>
    <xf numFmtId="166" fontId="4" fillId="0" borderId="11" xfId="1" applyFont="1" applyFill="1" applyBorder="1" applyAlignment="1">
      <alignment vertical="center"/>
    </xf>
    <xf numFmtId="166" fontId="4" fillId="0" borderId="0" xfId="1" applyFont="1" applyFill="1" applyAlignment="1">
      <alignment vertical="center"/>
    </xf>
    <xf numFmtId="0" fontId="4" fillId="0" borderId="2" xfId="0" applyFont="1" applyFill="1" applyBorder="1" applyAlignment="1">
      <alignment vertical="center"/>
    </xf>
    <xf numFmtId="0" fontId="4" fillId="0" borderId="9" xfId="0" applyFont="1" applyFill="1" applyBorder="1" applyAlignment="1">
      <alignment vertical="center"/>
    </xf>
    <xf numFmtId="166" fontId="4" fillId="0" borderId="4" xfId="1" applyFont="1" applyFill="1" applyBorder="1" applyAlignment="1">
      <alignment vertical="center"/>
    </xf>
    <xf numFmtId="166" fontId="4" fillId="0" borderId="9" xfId="1" applyFont="1" applyFill="1" applyBorder="1" applyAlignment="1">
      <alignment vertical="center"/>
    </xf>
    <xf numFmtId="166" fontId="4" fillId="0" borderId="6" xfId="1" applyFont="1" applyFill="1" applyBorder="1" applyAlignment="1">
      <alignment vertical="center"/>
    </xf>
    <xf numFmtId="166" fontId="3" fillId="0" borderId="1" xfId="1" applyFont="1" applyFill="1" applyBorder="1" applyAlignment="1">
      <alignment vertical="center"/>
    </xf>
    <xf numFmtId="0" fontId="10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166" fontId="3" fillId="0" borderId="1" xfId="0" applyNumberFormat="1" applyFont="1" applyFill="1" applyBorder="1" applyAlignment="1">
      <alignment vertical="center"/>
    </xf>
    <xf numFmtId="166" fontId="10" fillId="3" borderId="1" xfId="1" applyFont="1" applyFill="1" applyBorder="1" applyAlignment="1">
      <alignment horizontal="center" vertical="center" wrapText="1"/>
    </xf>
    <xf numFmtId="0" fontId="10" fillId="3" borderId="35" xfId="0" applyFont="1" applyFill="1" applyBorder="1" applyAlignment="1">
      <alignment horizontal="center" vertical="center" wrapText="1"/>
    </xf>
    <xf numFmtId="0" fontId="10" fillId="3" borderId="36" xfId="0" applyFont="1" applyFill="1" applyBorder="1" applyAlignment="1">
      <alignment horizontal="center" vertical="center" wrapText="1"/>
    </xf>
    <xf numFmtId="0" fontId="10" fillId="3" borderId="37" xfId="0" applyFont="1" applyFill="1" applyBorder="1" applyAlignment="1">
      <alignment horizontal="center" vertical="center" wrapText="1"/>
    </xf>
    <xf numFmtId="0" fontId="5" fillId="0" borderId="19" xfId="0" applyFont="1" applyBorder="1" applyAlignment="1">
      <alignment horizontal="center"/>
    </xf>
    <xf numFmtId="168" fontId="10" fillId="3" borderId="1" xfId="0" applyNumberFormat="1" applyFont="1" applyFill="1" applyBorder="1" applyAlignment="1">
      <alignment horizontal="center"/>
    </xf>
    <xf numFmtId="0" fontId="10" fillId="3" borderId="1" xfId="0" applyFont="1" applyFill="1" applyBorder="1" applyAlignment="1">
      <alignment horizontal="center"/>
    </xf>
    <xf numFmtId="10" fontId="10" fillId="3" borderId="1" xfId="3" applyNumberFormat="1" applyFont="1" applyFill="1" applyBorder="1" applyAlignment="1">
      <alignment horizont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64" fontId="4" fillId="0" borderId="0" xfId="0" applyNumberFormat="1" applyFont="1" applyAlignment="1">
      <alignment vertical="center"/>
    </xf>
    <xf numFmtId="166" fontId="4" fillId="0" borderId="1" xfId="1" applyFont="1" applyBorder="1" applyAlignment="1">
      <alignment vertical="center"/>
    </xf>
    <xf numFmtId="164" fontId="4" fillId="0" borderId="1" xfId="0" applyNumberFormat="1" applyFont="1" applyBorder="1" applyAlignment="1">
      <alignment vertical="center"/>
    </xf>
    <xf numFmtId="166" fontId="6" fillId="0" borderId="1" xfId="1" applyFont="1" applyBorder="1" applyAlignment="1">
      <alignment horizontal="center" vertical="center"/>
    </xf>
    <xf numFmtId="9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166" fontId="3" fillId="0" borderId="1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 wrapText="1"/>
    </xf>
    <xf numFmtId="10" fontId="6" fillId="0" borderId="1" xfId="0" applyNumberFormat="1" applyFont="1" applyBorder="1" applyAlignment="1">
      <alignment horizontal="center" vertical="center" wrapText="1"/>
    </xf>
    <xf numFmtId="166" fontId="3" fillId="0" borderId="1" xfId="1" applyFont="1" applyBorder="1" applyAlignment="1">
      <alignment vertical="center"/>
    </xf>
    <xf numFmtId="166" fontId="4" fillId="0" borderId="0" xfId="0" applyNumberFormat="1" applyFont="1" applyAlignment="1">
      <alignment vertical="center"/>
    </xf>
    <xf numFmtId="4" fontId="10" fillId="3" borderId="1" xfId="0" applyNumberFormat="1" applyFont="1" applyFill="1" applyBorder="1" applyAlignment="1">
      <alignment horizontal="center" wrapText="1"/>
    </xf>
    <xf numFmtId="172" fontId="10" fillId="3" borderId="1" xfId="0" applyNumberFormat="1" applyFont="1" applyFill="1" applyBorder="1" applyAlignment="1">
      <alignment horizontal="center"/>
    </xf>
    <xf numFmtId="4" fontId="10" fillId="3" borderId="1" xfId="0" applyNumberFormat="1" applyFont="1" applyFill="1" applyBorder="1" applyAlignment="1">
      <alignment horizontal="center"/>
    </xf>
    <xf numFmtId="0" fontId="10" fillId="3" borderId="1" xfId="0" applyFont="1" applyFill="1" applyBorder="1" applyAlignment="1">
      <alignment horizontal="center" wrapText="1"/>
    </xf>
    <xf numFmtId="172" fontId="6" fillId="0" borderId="1" xfId="0" applyNumberFormat="1" applyFont="1" applyFill="1" applyBorder="1" applyAlignment="1">
      <alignment horizontal="center"/>
    </xf>
    <xf numFmtId="173" fontId="10" fillId="3" borderId="1" xfId="0" applyNumberFormat="1" applyFont="1" applyFill="1" applyBorder="1" applyAlignment="1">
      <alignment horizontal="center"/>
    </xf>
    <xf numFmtId="173" fontId="10" fillId="3" borderId="0" xfId="0" applyNumberFormat="1" applyFont="1" applyFill="1" applyBorder="1" applyAlignment="1">
      <alignment horizontal="center"/>
    </xf>
    <xf numFmtId="173" fontId="10" fillId="3" borderId="30" xfId="0" applyNumberFormat="1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/>
    </xf>
    <xf numFmtId="0" fontId="3" fillId="0" borderId="12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center" vertical="center"/>
    </xf>
    <xf numFmtId="0" fontId="10" fillId="3" borderId="14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29" xfId="0" applyFont="1" applyBorder="1" applyAlignment="1">
      <alignment horizontal="center"/>
    </xf>
    <xf numFmtId="0" fontId="4" fillId="0" borderId="31" xfId="0" applyFont="1" applyBorder="1" applyAlignment="1">
      <alignment horizontal="center"/>
    </xf>
    <xf numFmtId="0" fontId="4" fillId="0" borderId="26" xfId="0" applyFont="1" applyBorder="1" applyAlignment="1">
      <alignment horizontal="center"/>
    </xf>
    <xf numFmtId="0" fontId="4" fillId="0" borderId="28" xfId="0" applyFont="1" applyBorder="1" applyAlignment="1">
      <alignment horizontal="center"/>
    </xf>
    <xf numFmtId="0" fontId="10" fillId="3" borderId="20" xfId="0" applyFont="1" applyFill="1" applyBorder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/>
    </xf>
    <xf numFmtId="0" fontId="6" fillId="0" borderId="12" xfId="0" applyFont="1" applyBorder="1" applyAlignment="1">
      <alignment horizontal="left"/>
    </xf>
    <xf numFmtId="0" fontId="6" fillId="0" borderId="13" xfId="0" applyFont="1" applyBorder="1" applyAlignment="1">
      <alignment horizontal="left"/>
    </xf>
    <xf numFmtId="0" fontId="6" fillId="0" borderId="14" xfId="0" applyFont="1" applyBorder="1" applyAlignment="1">
      <alignment horizontal="left"/>
    </xf>
    <xf numFmtId="0" fontId="12" fillId="0" borderId="8" xfId="0" applyFont="1" applyBorder="1" applyAlignment="1">
      <alignment horizontal="center"/>
    </xf>
    <xf numFmtId="0" fontId="3" fillId="0" borderId="38" xfId="0" applyFont="1" applyFill="1" applyBorder="1" applyAlignment="1">
      <alignment horizontal="center"/>
    </xf>
    <xf numFmtId="0" fontId="3" fillId="0" borderId="44" xfId="0" applyFont="1" applyFill="1" applyBorder="1" applyAlignment="1">
      <alignment horizontal="center"/>
    </xf>
    <xf numFmtId="0" fontId="3" fillId="0" borderId="39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" fillId="0" borderId="16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6" fontId="3" fillId="0" borderId="12" xfId="1" applyFont="1" applyBorder="1" applyAlignment="1">
      <alignment horizontal="center" vertical="center"/>
    </xf>
    <xf numFmtId="166" fontId="3" fillId="0" borderId="13" xfId="1" applyFont="1" applyBorder="1" applyAlignment="1">
      <alignment horizontal="center" vertical="center"/>
    </xf>
    <xf numFmtId="166" fontId="3" fillId="0" borderId="14" xfId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6" fontId="3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4" fontId="5" fillId="0" borderId="0" xfId="0" applyNumberFormat="1" applyFont="1" applyBorder="1" applyAlignment="1">
      <alignment horizontal="center"/>
    </xf>
    <xf numFmtId="172" fontId="5" fillId="0" borderId="0" xfId="0" applyNumberFormat="1" applyFont="1" applyFill="1" applyBorder="1" applyAlignment="1">
      <alignment horizontal="center"/>
    </xf>
    <xf numFmtId="172" fontId="5" fillId="0" borderId="20" xfId="0" applyNumberFormat="1" applyFont="1" applyFill="1" applyBorder="1" applyAlignment="1">
      <alignment horizontal="center"/>
    </xf>
    <xf numFmtId="172" fontId="5" fillId="0" borderId="21" xfId="0" applyNumberFormat="1" applyFont="1" applyFill="1" applyBorder="1" applyAlignment="1">
      <alignment horizontal="center"/>
    </xf>
  </cellXfs>
  <cellStyles count="7">
    <cellStyle name="Millares" xfId="1" builtinId="3"/>
    <cellStyle name="Millares 2 4" xfId="4"/>
    <cellStyle name="Moneda" xfId="2" builtinId="4"/>
    <cellStyle name="Normal" xfId="0" builtinId="0"/>
    <cellStyle name="Normal 2" xfId="5"/>
    <cellStyle name="Porcentaje" xfId="3" builtinId="5"/>
    <cellStyle name="Porcentual 2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3"/>
  <sheetViews>
    <sheetView showGridLines="0" tabSelected="1" zoomScale="90" zoomScaleNormal="90" workbookViewId="0">
      <selection sqref="A1:E1"/>
    </sheetView>
  </sheetViews>
  <sheetFormatPr baseColWidth="10" defaultColWidth="11.453125" defaultRowHeight="18" customHeight="1" x14ac:dyDescent="0.3"/>
  <cols>
    <col min="1" max="1" width="34.1796875" style="4" customWidth="1"/>
    <col min="2" max="2" width="14.1796875" style="4" customWidth="1"/>
    <col min="3" max="3" width="13.26953125" style="4" bestFit="1" customWidth="1"/>
    <col min="4" max="4" width="21.54296875" style="4" bestFit="1" customWidth="1"/>
    <col min="5" max="5" width="16.81640625" style="4" bestFit="1" customWidth="1"/>
    <col min="6" max="16384" width="11.453125" style="4"/>
  </cols>
  <sheetData>
    <row r="1" spans="1:7" s="164" customFormat="1" ht="18" customHeight="1" x14ac:dyDescent="0.3">
      <c r="A1" s="224"/>
      <c r="B1" s="224"/>
      <c r="C1" s="224"/>
      <c r="D1" s="224"/>
      <c r="E1" s="224"/>
      <c r="F1" s="1"/>
      <c r="G1" s="1"/>
    </row>
    <row r="2" spans="1:7" s="164" customFormat="1" ht="18" customHeight="1" x14ac:dyDescent="0.3">
      <c r="A2" s="223" t="s">
        <v>186</v>
      </c>
      <c r="B2" s="223"/>
      <c r="C2" s="223"/>
      <c r="D2" s="223"/>
      <c r="E2" s="167"/>
    </row>
    <row r="3" spans="1:7" s="3" customFormat="1" ht="13" x14ac:dyDescent="0.35">
      <c r="A3" s="187" t="s">
        <v>162</v>
      </c>
      <c r="B3" s="187" t="s">
        <v>0</v>
      </c>
      <c r="C3" s="188" t="s">
        <v>1</v>
      </c>
      <c r="D3" s="188" t="s">
        <v>2</v>
      </c>
    </row>
    <row r="4" spans="1:7" ht="18" customHeight="1" x14ac:dyDescent="0.3">
      <c r="A4" s="168" t="s">
        <v>163</v>
      </c>
      <c r="B4" s="168"/>
      <c r="C4" s="169"/>
      <c r="D4" s="169">
        <f>+B4*C4</f>
        <v>0</v>
      </c>
      <c r="E4" s="170"/>
    </row>
    <row r="5" spans="1:7" ht="18" customHeight="1" x14ac:dyDescent="0.3">
      <c r="A5" s="168" t="s">
        <v>164</v>
      </c>
      <c r="B5" s="168"/>
      <c r="C5" s="169"/>
      <c r="D5" s="169">
        <f>+B5*C5</f>
        <v>0</v>
      </c>
      <c r="E5" s="170"/>
    </row>
    <row r="6" spans="1:7" ht="18" customHeight="1" x14ac:dyDescent="0.3">
      <c r="A6" s="228" t="s">
        <v>7</v>
      </c>
      <c r="B6" s="228"/>
      <c r="C6" s="228"/>
      <c r="D6" s="169">
        <f>SUM(D4:D5)</f>
        <v>0</v>
      </c>
      <c r="E6" s="170"/>
    </row>
    <row r="7" spans="1:7" ht="18" customHeight="1" x14ac:dyDescent="0.3">
      <c r="A7" s="171"/>
      <c r="B7" s="171"/>
      <c r="C7" s="171"/>
      <c r="D7" s="172"/>
      <c r="E7" s="170"/>
    </row>
    <row r="8" spans="1:7" ht="18.75" customHeight="1" x14ac:dyDescent="0.3">
      <c r="A8" s="187" t="s">
        <v>165</v>
      </c>
      <c r="B8" s="187" t="s">
        <v>0</v>
      </c>
      <c r="C8" s="188" t="s">
        <v>1</v>
      </c>
      <c r="D8" s="188" t="s">
        <v>2</v>
      </c>
      <c r="E8" s="170"/>
    </row>
    <row r="9" spans="1:7" ht="18" customHeight="1" x14ac:dyDescent="0.3">
      <c r="A9" s="173" t="s">
        <v>183</v>
      </c>
      <c r="B9" s="174"/>
      <c r="C9" s="172"/>
      <c r="D9" s="175"/>
      <c r="E9" s="170"/>
    </row>
    <row r="10" spans="1:7" ht="18" customHeight="1" x14ac:dyDescent="0.3">
      <c r="A10" s="173" t="s">
        <v>176</v>
      </c>
      <c r="B10" s="174"/>
      <c r="C10" s="172"/>
      <c r="D10" s="175"/>
      <c r="E10" s="170"/>
    </row>
    <row r="11" spans="1:7" ht="18" customHeight="1" x14ac:dyDescent="0.3">
      <c r="A11" s="173" t="s">
        <v>3</v>
      </c>
      <c r="B11" s="174"/>
      <c r="C11" s="172"/>
      <c r="D11" s="175"/>
      <c r="E11" s="170"/>
    </row>
    <row r="12" spans="1:7" ht="18" customHeight="1" x14ac:dyDescent="0.3">
      <c r="A12" s="173" t="s">
        <v>151</v>
      </c>
      <c r="B12" s="174"/>
      <c r="C12" s="172"/>
      <c r="D12" s="175"/>
      <c r="E12" s="170"/>
    </row>
    <row r="13" spans="1:7" ht="18" customHeight="1" x14ac:dyDescent="0.3">
      <c r="A13" s="173" t="s">
        <v>152</v>
      </c>
      <c r="B13" s="174"/>
      <c r="C13" s="172"/>
      <c r="D13" s="175"/>
      <c r="E13" s="170"/>
    </row>
    <row r="14" spans="1:7" ht="18" customHeight="1" x14ac:dyDescent="0.3">
      <c r="A14" s="173" t="s">
        <v>177</v>
      </c>
      <c r="B14" s="174"/>
      <c r="C14" s="172"/>
      <c r="D14" s="175"/>
      <c r="E14" s="170"/>
    </row>
    <row r="15" spans="1:7" ht="18" customHeight="1" x14ac:dyDescent="0.3">
      <c r="A15" s="173" t="s">
        <v>153</v>
      </c>
      <c r="B15" s="174"/>
      <c r="C15" s="172"/>
      <c r="D15" s="175"/>
      <c r="E15" s="170"/>
    </row>
    <row r="16" spans="1:7" ht="18" customHeight="1" x14ac:dyDescent="0.3">
      <c r="A16" s="173" t="s">
        <v>182</v>
      </c>
      <c r="B16" s="174"/>
      <c r="C16" s="172"/>
      <c r="D16" s="175"/>
      <c r="E16" s="170"/>
    </row>
    <row r="17" spans="1:5" ht="18" hidden="1" customHeight="1" x14ac:dyDescent="0.3">
      <c r="A17" s="176"/>
      <c r="B17" s="177"/>
      <c r="C17" s="178"/>
      <c r="D17" s="179"/>
      <c r="E17" s="170"/>
    </row>
    <row r="18" spans="1:5" ht="18" customHeight="1" x14ac:dyDescent="0.3">
      <c r="A18" s="225" t="s">
        <v>8</v>
      </c>
      <c r="B18" s="226"/>
      <c r="C18" s="227"/>
      <c r="D18" s="169">
        <f>SUM(D9:D17)</f>
        <v>0</v>
      </c>
      <c r="E18" s="170"/>
    </row>
    <row r="19" spans="1:5" ht="18" customHeight="1" x14ac:dyDescent="0.3">
      <c r="A19" s="170"/>
      <c r="B19" s="170"/>
      <c r="C19" s="180"/>
      <c r="D19" s="180"/>
      <c r="E19" s="170"/>
    </row>
    <row r="20" spans="1:5" ht="18" customHeight="1" x14ac:dyDescent="0.3">
      <c r="A20" s="235" t="s">
        <v>166</v>
      </c>
      <c r="B20" s="236"/>
      <c r="C20" s="237"/>
      <c r="D20" s="188" t="s">
        <v>2</v>
      </c>
      <c r="E20" s="170"/>
    </row>
    <row r="21" spans="1:5" ht="18" customHeight="1" x14ac:dyDescent="0.3">
      <c r="A21" s="181" t="s">
        <v>9</v>
      </c>
      <c r="B21" s="182"/>
      <c r="C21" s="183"/>
      <c r="D21" s="184"/>
      <c r="E21" s="170"/>
    </row>
    <row r="22" spans="1:5" ht="18" customHeight="1" x14ac:dyDescent="0.3">
      <c r="A22" s="173" t="s">
        <v>154</v>
      </c>
      <c r="B22" s="174"/>
      <c r="C22" s="185"/>
      <c r="D22" s="175"/>
      <c r="E22" s="170"/>
    </row>
    <row r="23" spans="1:5" ht="18" customHeight="1" x14ac:dyDescent="0.3">
      <c r="A23" s="173" t="s">
        <v>155</v>
      </c>
      <c r="B23" s="174"/>
      <c r="C23" s="185"/>
      <c r="D23" s="175"/>
      <c r="E23" s="170"/>
    </row>
    <row r="24" spans="1:5" ht="18" customHeight="1" x14ac:dyDescent="0.3">
      <c r="A24" s="173" t="s">
        <v>156</v>
      </c>
      <c r="B24" s="177"/>
      <c r="C24" s="185"/>
      <c r="D24" s="175"/>
      <c r="E24" s="170"/>
    </row>
    <row r="25" spans="1:5" ht="18" customHeight="1" x14ac:dyDescent="0.3">
      <c r="A25" s="225" t="s">
        <v>10</v>
      </c>
      <c r="B25" s="226"/>
      <c r="C25" s="227"/>
      <c r="D25" s="169">
        <f>SUM(D21:D24)</f>
        <v>0</v>
      </c>
      <c r="E25" s="170"/>
    </row>
    <row r="26" spans="1:5" ht="18" customHeight="1" x14ac:dyDescent="0.3">
      <c r="A26" s="170"/>
      <c r="B26" s="170"/>
      <c r="C26" s="180"/>
      <c r="D26" s="180"/>
      <c r="E26" s="170"/>
    </row>
    <row r="27" spans="1:5" ht="18" customHeight="1" x14ac:dyDescent="0.3">
      <c r="A27" s="235" t="s">
        <v>11</v>
      </c>
      <c r="B27" s="236"/>
      <c r="C27" s="237"/>
      <c r="D27" s="188" t="s">
        <v>2</v>
      </c>
      <c r="E27" s="170"/>
    </row>
    <row r="28" spans="1:5" ht="18" customHeight="1" x14ac:dyDescent="0.3">
      <c r="A28" s="181"/>
      <c r="B28" s="182"/>
      <c r="C28" s="183"/>
      <c r="D28" s="184">
        <v>0</v>
      </c>
      <c r="E28" s="170"/>
    </row>
    <row r="29" spans="1:5" ht="18" customHeight="1" x14ac:dyDescent="0.3">
      <c r="A29" s="173"/>
      <c r="B29" s="174"/>
      <c r="C29" s="185"/>
      <c r="D29" s="175"/>
      <c r="E29" s="170"/>
    </row>
    <row r="30" spans="1:5" ht="18" customHeight="1" x14ac:dyDescent="0.3">
      <c r="A30" s="173"/>
      <c r="B30" s="174"/>
      <c r="C30" s="185"/>
      <c r="D30" s="175"/>
      <c r="E30" s="170"/>
    </row>
    <row r="31" spans="1:5" ht="18" customHeight="1" x14ac:dyDescent="0.3">
      <c r="A31" s="173"/>
      <c r="B31" s="177"/>
      <c r="C31" s="185"/>
      <c r="D31" s="175"/>
      <c r="E31" s="170"/>
    </row>
    <row r="32" spans="1:5" ht="18" customHeight="1" x14ac:dyDescent="0.3">
      <c r="A32" s="225" t="s">
        <v>12</v>
      </c>
      <c r="B32" s="226"/>
      <c r="C32" s="227"/>
      <c r="D32" s="169">
        <f>SUM(D28:D31)</f>
        <v>0</v>
      </c>
      <c r="E32" s="170"/>
    </row>
    <row r="33" spans="1:5" ht="18" customHeight="1" x14ac:dyDescent="0.3">
      <c r="A33" s="225" t="s">
        <v>13</v>
      </c>
      <c r="B33" s="226"/>
      <c r="C33" s="227"/>
      <c r="D33" s="189">
        <f>+D6+D18+D25+D32</f>
        <v>0</v>
      </c>
      <c r="E33" s="170"/>
    </row>
    <row r="34" spans="1:5" ht="18" customHeight="1" x14ac:dyDescent="0.3">
      <c r="A34" s="170"/>
      <c r="B34" s="170"/>
      <c r="C34" s="170"/>
      <c r="D34" s="170"/>
      <c r="E34" s="170"/>
    </row>
    <row r="35" spans="1:5" ht="18" customHeight="1" x14ac:dyDescent="0.3">
      <c r="A35" s="225" t="s">
        <v>167</v>
      </c>
      <c r="B35" s="226"/>
      <c r="C35" s="226"/>
      <c r="D35" s="226"/>
      <c r="E35" s="227"/>
    </row>
    <row r="36" spans="1:5" ht="22.5" customHeight="1" x14ac:dyDescent="0.3">
      <c r="A36" s="232" t="s">
        <v>16</v>
      </c>
      <c r="B36" s="233"/>
      <c r="C36" s="234"/>
      <c r="D36" s="190" t="s">
        <v>17</v>
      </c>
      <c r="E36" s="188" t="s">
        <v>18</v>
      </c>
    </row>
    <row r="37" spans="1:5" ht="18" customHeight="1" x14ac:dyDescent="0.3">
      <c r="A37" s="229" t="s">
        <v>178</v>
      </c>
      <c r="B37" s="230"/>
      <c r="C37" s="231"/>
      <c r="D37" s="169"/>
      <c r="E37" s="169">
        <f>D37*12</f>
        <v>0</v>
      </c>
    </row>
    <row r="38" spans="1:5" ht="18" customHeight="1" x14ac:dyDescent="0.3">
      <c r="A38" s="229" t="s">
        <v>14</v>
      </c>
      <c r="B38" s="230"/>
      <c r="C38" s="231"/>
      <c r="D38" s="169"/>
      <c r="E38" s="169">
        <f t="shared" ref="E38:E39" si="0">D38*12</f>
        <v>0</v>
      </c>
    </row>
    <row r="39" spans="1:5" ht="18" customHeight="1" x14ac:dyDescent="0.3">
      <c r="A39" s="229" t="s">
        <v>168</v>
      </c>
      <c r="B39" s="230"/>
      <c r="C39" s="231"/>
      <c r="D39" s="169"/>
      <c r="E39" s="169">
        <f t="shared" si="0"/>
        <v>0</v>
      </c>
    </row>
    <row r="40" spans="1:5" ht="18" customHeight="1" x14ac:dyDescent="0.3">
      <c r="A40" s="225"/>
      <c r="B40" s="226"/>
      <c r="C40" s="227"/>
      <c r="D40" s="169"/>
      <c r="E40" s="2"/>
    </row>
    <row r="41" spans="1:5" ht="18" customHeight="1" x14ac:dyDescent="0.3">
      <c r="A41" s="228" t="s">
        <v>15</v>
      </c>
      <c r="B41" s="228"/>
      <c r="C41" s="228"/>
      <c r="D41" s="228"/>
      <c r="E41" s="186">
        <f>SUM(E37:E40)</f>
        <v>0</v>
      </c>
    </row>
    <row r="43" spans="1:5" ht="18" customHeight="1" x14ac:dyDescent="0.3">
      <c r="D43" s="5"/>
    </row>
  </sheetData>
  <mergeCells count="16">
    <mergeCell ref="A2:D2"/>
    <mergeCell ref="A1:E1"/>
    <mergeCell ref="A35:E35"/>
    <mergeCell ref="A41:D41"/>
    <mergeCell ref="A37:C37"/>
    <mergeCell ref="A38:C38"/>
    <mergeCell ref="A39:C39"/>
    <mergeCell ref="A40:C40"/>
    <mergeCell ref="A36:C36"/>
    <mergeCell ref="A6:C6"/>
    <mergeCell ref="A18:C18"/>
    <mergeCell ref="A20:C20"/>
    <mergeCell ref="A25:C25"/>
    <mergeCell ref="A27:C27"/>
    <mergeCell ref="A32:C32"/>
    <mergeCell ref="A33:C3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A1:F39"/>
  <sheetViews>
    <sheetView showGridLines="0" zoomScale="80" zoomScaleNormal="80" workbookViewId="0">
      <selection sqref="A1:E1"/>
    </sheetView>
  </sheetViews>
  <sheetFormatPr baseColWidth="10" defaultColWidth="10.81640625" defaultRowHeight="13" x14ac:dyDescent="0.3"/>
  <cols>
    <col min="1" max="1" width="52.81640625" style="92" bestFit="1" customWidth="1"/>
    <col min="2" max="2" width="14.453125" style="92" bestFit="1" customWidth="1"/>
    <col min="3" max="5" width="18.7265625" style="92" bestFit="1" customWidth="1"/>
    <col min="6" max="16384" width="10.81640625" style="92"/>
  </cols>
  <sheetData>
    <row r="1" spans="1:5" ht="13.5" thickBot="1" x14ac:dyDescent="0.35">
      <c r="A1" s="263"/>
      <c r="B1" s="263"/>
      <c r="C1" s="263"/>
      <c r="D1" s="263"/>
      <c r="E1" s="263"/>
    </row>
    <row r="2" spans="1:5" ht="13.5" thickBot="1" x14ac:dyDescent="0.35">
      <c r="A2" s="264" t="s">
        <v>161</v>
      </c>
      <c r="B2" s="265"/>
      <c r="C2" s="265"/>
      <c r="D2" s="265"/>
      <c r="E2" s="265"/>
    </row>
    <row r="3" spans="1:5" x14ac:dyDescent="0.3">
      <c r="A3" s="142"/>
      <c r="B3" s="222" t="s">
        <v>105</v>
      </c>
      <c r="C3" s="222" t="s">
        <v>73</v>
      </c>
      <c r="D3" s="222" t="s">
        <v>74</v>
      </c>
      <c r="E3" s="222" t="s">
        <v>75</v>
      </c>
    </row>
    <row r="4" spans="1:5" x14ac:dyDescent="0.3">
      <c r="A4" s="143" t="s">
        <v>145</v>
      </c>
      <c r="B4" s="144"/>
      <c r="C4" s="118">
        <f>+'Perdidas y Ganancias'!B20</f>
        <v>0</v>
      </c>
      <c r="D4" s="118">
        <f>+'Perdidas y Ganancias'!C20</f>
        <v>0</v>
      </c>
      <c r="E4" s="118">
        <f>+'Perdidas y Ganancias'!D20</f>
        <v>0</v>
      </c>
    </row>
    <row r="5" spans="1:5" x14ac:dyDescent="0.3">
      <c r="A5" s="145" t="s">
        <v>150</v>
      </c>
      <c r="B5" s="146"/>
      <c r="C5" s="120">
        <f>+'Perdidas y Ganancias'!B10</f>
        <v>0</v>
      </c>
      <c r="D5" s="120">
        <f>+'Perdidas y Ganancias'!C10</f>
        <v>0</v>
      </c>
      <c r="E5" s="120">
        <f>+'Perdidas y Ganancias'!D10</f>
        <v>0</v>
      </c>
    </row>
    <row r="6" spans="1:5" x14ac:dyDescent="0.3">
      <c r="A6" s="145" t="s">
        <v>144</v>
      </c>
      <c r="B6" s="146"/>
      <c r="C6" s="120">
        <f>+'Perdidas y Ganancias'!B6</f>
        <v>0</v>
      </c>
      <c r="D6" s="120">
        <f>+'Perdidas y Ganancias'!C6</f>
        <v>0</v>
      </c>
      <c r="E6" s="120">
        <f>+'Perdidas y Ganancias'!D6</f>
        <v>0</v>
      </c>
    </row>
    <row r="7" spans="1:5" x14ac:dyDescent="0.3">
      <c r="A7" s="143" t="s">
        <v>146</v>
      </c>
      <c r="B7" s="144"/>
      <c r="C7" s="118">
        <f>SUM(C4:C6)</f>
        <v>0</v>
      </c>
      <c r="D7" s="118">
        <f t="shared" ref="D7:E7" si="0">SUM(D4:D6)</f>
        <v>0</v>
      </c>
      <c r="E7" s="118">
        <f t="shared" si="0"/>
        <v>0</v>
      </c>
    </row>
    <row r="8" spans="1:5" x14ac:dyDescent="0.3">
      <c r="A8" s="143" t="s">
        <v>139</v>
      </c>
      <c r="B8" s="144"/>
      <c r="C8" s="118"/>
      <c r="D8" s="118"/>
      <c r="E8" s="118"/>
    </row>
    <row r="9" spans="1:5" x14ac:dyDescent="0.3">
      <c r="A9" s="143" t="s">
        <v>140</v>
      </c>
      <c r="B9" s="144"/>
      <c r="C9" s="118"/>
      <c r="D9" s="118"/>
      <c r="E9" s="118"/>
    </row>
    <row r="10" spans="1:5" x14ac:dyDescent="0.3">
      <c r="A10" s="147" t="s">
        <v>39</v>
      </c>
      <c r="B10" s="144"/>
      <c r="C10" s="120">
        <f>+'Perdidas y Ganancias'!B8</f>
        <v>0</v>
      </c>
      <c r="D10" s="120">
        <f>+'Perdidas y Ganancias'!C8</f>
        <v>0</v>
      </c>
      <c r="E10" s="120">
        <f>+'Perdidas y Ganancias'!D8</f>
        <v>0</v>
      </c>
    </row>
    <row r="11" spans="1:5" x14ac:dyDescent="0.3">
      <c r="A11" s="147" t="s">
        <v>94</v>
      </c>
      <c r="B11" s="144"/>
      <c r="C11" s="120">
        <f>+'Perdidas y Ganancias'!B9</f>
        <v>0</v>
      </c>
      <c r="D11" s="120">
        <f>+'Perdidas y Ganancias'!C9</f>
        <v>0</v>
      </c>
      <c r="E11" s="120">
        <f>+'Perdidas y Ganancias'!D9</f>
        <v>0</v>
      </c>
    </row>
    <row r="12" spans="1:5" x14ac:dyDescent="0.3">
      <c r="A12" s="147"/>
      <c r="B12" s="144"/>
      <c r="C12" s="120"/>
      <c r="D12" s="120"/>
      <c r="E12" s="120"/>
    </row>
    <row r="13" spans="1:5" x14ac:dyDescent="0.3">
      <c r="A13" s="147"/>
      <c r="B13" s="144"/>
      <c r="C13" s="120"/>
      <c r="D13" s="120"/>
      <c r="E13" s="120"/>
    </row>
    <row r="14" spans="1:5" x14ac:dyDescent="0.3">
      <c r="A14" s="143" t="s">
        <v>141</v>
      </c>
      <c r="B14" s="144"/>
      <c r="C14" s="118">
        <f>SUM(C9:C13)</f>
        <v>0</v>
      </c>
      <c r="D14" s="118">
        <f>SUM(D9:D11)</f>
        <v>0</v>
      </c>
      <c r="E14" s="118">
        <f>SUM(E9:E11)</f>
        <v>0</v>
      </c>
    </row>
    <row r="15" spans="1:5" x14ac:dyDescent="0.3">
      <c r="A15" s="143" t="s">
        <v>147</v>
      </c>
      <c r="B15" s="144"/>
      <c r="C15" s="118">
        <f>+C7-C14</f>
        <v>0</v>
      </c>
      <c r="D15" s="118">
        <f>+D7-D14</f>
        <v>0</v>
      </c>
      <c r="E15" s="118">
        <f>+E7-E14</f>
        <v>0</v>
      </c>
    </row>
    <row r="16" spans="1:5" x14ac:dyDescent="0.3">
      <c r="A16" s="145" t="s">
        <v>142</v>
      </c>
      <c r="B16" s="144"/>
      <c r="C16" s="120">
        <f>+'Perdidas y Ganancias'!B14</f>
        <v>0</v>
      </c>
      <c r="D16" s="120">
        <f>+'Perdidas y Ganancias'!C14</f>
        <v>0</v>
      </c>
      <c r="E16" s="120">
        <f>+'Perdidas y Ganancias'!D14</f>
        <v>0</v>
      </c>
    </row>
    <row r="17" spans="1:6" x14ac:dyDescent="0.3">
      <c r="A17" s="145" t="s">
        <v>143</v>
      </c>
      <c r="B17" s="144"/>
      <c r="C17" s="120">
        <f>+Financiamiento!C43</f>
        <v>0</v>
      </c>
      <c r="D17" s="120">
        <f>+Financiamiento!C44</f>
        <v>0</v>
      </c>
      <c r="E17" s="120">
        <f>IFERROR(+Financiamiento!#REF!,0)</f>
        <v>0</v>
      </c>
    </row>
    <row r="18" spans="1:6" x14ac:dyDescent="0.3">
      <c r="A18" s="143" t="s">
        <v>148</v>
      </c>
      <c r="B18" s="144"/>
      <c r="C18" s="118">
        <f>+C15-C16-C17</f>
        <v>0</v>
      </c>
      <c r="D18" s="118">
        <f>+D15-D16-D17</f>
        <v>0</v>
      </c>
      <c r="E18" s="118">
        <f>+E15-E16-E17</f>
        <v>0</v>
      </c>
    </row>
    <row r="19" spans="1:6" x14ac:dyDescent="0.3">
      <c r="A19" s="145" t="s">
        <v>100</v>
      </c>
      <c r="B19" s="146"/>
      <c r="C19" s="120"/>
      <c r="D19" s="120">
        <f>+'Perdidas y Ganancias'!B17</f>
        <v>0</v>
      </c>
      <c r="E19" s="120">
        <f>+'Perdidas y Ganancias'!C17</f>
        <v>0</v>
      </c>
      <c r="F19" s="121"/>
    </row>
    <row r="20" spans="1:6" x14ac:dyDescent="0.3">
      <c r="A20" s="145" t="s">
        <v>102</v>
      </c>
      <c r="B20" s="146"/>
      <c r="C20" s="120"/>
      <c r="D20" s="120">
        <f>+'Perdidas y Ganancias'!B19</f>
        <v>0</v>
      </c>
      <c r="E20" s="120">
        <f>+'Perdidas y Ganancias'!C19</f>
        <v>0</v>
      </c>
      <c r="F20" s="121"/>
    </row>
    <row r="21" spans="1:6" ht="18.75" customHeight="1" x14ac:dyDescent="0.3">
      <c r="A21" s="148"/>
      <c r="B21" s="144"/>
      <c r="C21" s="118"/>
      <c r="D21" s="118"/>
      <c r="E21" s="118"/>
    </row>
    <row r="22" spans="1:6" x14ac:dyDescent="0.3">
      <c r="A22" s="148" t="s">
        <v>106</v>
      </c>
      <c r="B22" s="144"/>
      <c r="C22" s="149">
        <f>+C18-C19-C20-'Perdidas y Ganancias'!B20-'Perdidas y Ganancias'!B10</f>
        <v>0</v>
      </c>
      <c r="D22" s="149">
        <f>+D18-D19-D20-'Perdidas y Ganancias'!C20-'Perdidas y Ganancias'!C10</f>
        <v>0</v>
      </c>
      <c r="E22" s="149">
        <f>+E18-E19-E20-'Perdidas y Ganancias'!D20-'Perdidas y Ganancias'!D10</f>
        <v>0</v>
      </c>
    </row>
    <row r="23" spans="1:6" x14ac:dyDescent="0.3">
      <c r="A23" s="150" t="s">
        <v>136</v>
      </c>
      <c r="B23" s="151"/>
      <c r="C23" s="149">
        <f>+'Estados Financieros'!B7</f>
        <v>0</v>
      </c>
      <c r="D23" s="149">
        <f>+C24</f>
        <v>0</v>
      </c>
      <c r="E23" s="149">
        <f t="shared" ref="E23" si="1">+D24</f>
        <v>0</v>
      </c>
    </row>
    <row r="24" spans="1:6" x14ac:dyDescent="0.3">
      <c r="A24" s="152" t="s">
        <v>107</v>
      </c>
      <c r="B24" s="146"/>
      <c r="C24" s="149">
        <f>+C22+C23</f>
        <v>0</v>
      </c>
      <c r="D24" s="149">
        <f t="shared" ref="D24:E24" si="2">+D22+D23</f>
        <v>0</v>
      </c>
      <c r="E24" s="149">
        <f t="shared" si="2"/>
        <v>0</v>
      </c>
    </row>
    <row r="25" spans="1:6" ht="13.5" thickBot="1" x14ac:dyDescent="0.35">
      <c r="A25" s="153" t="s">
        <v>108</v>
      </c>
      <c r="B25" s="154">
        <f>-'Plan de inversión'!B20</f>
        <v>0</v>
      </c>
      <c r="C25" s="155">
        <f>+C24</f>
        <v>0</v>
      </c>
      <c r="D25" s="155">
        <f>+D24</f>
        <v>0</v>
      </c>
      <c r="E25" s="155">
        <f>+E24</f>
        <v>0</v>
      </c>
    </row>
    <row r="26" spans="1:6" ht="13.5" thickBot="1" x14ac:dyDescent="0.35">
      <c r="A26" s="156"/>
      <c r="B26" s="156"/>
      <c r="C26" s="123"/>
      <c r="D26" s="123"/>
      <c r="E26" s="123"/>
    </row>
    <row r="27" spans="1:6" x14ac:dyDescent="0.3">
      <c r="A27" s="156"/>
      <c r="B27" s="156"/>
      <c r="C27" s="141"/>
      <c r="D27" s="157" t="s">
        <v>109</v>
      </c>
      <c r="E27" s="158" t="e">
        <f>+'Plan de inversión'!#REF!</f>
        <v>#REF!</v>
      </c>
      <c r="F27" s="123"/>
    </row>
    <row r="28" spans="1:6" x14ac:dyDescent="0.3">
      <c r="A28" s="156"/>
      <c r="B28" s="156"/>
      <c r="C28" s="141"/>
      <c r="D28" s="159" t="s">
        <v>110</v>
      </c>
      <c r="E28" s="160" t="e">
        <f>IRR(B25:E25,10%)</f>
        <v>#NUM!</v>
      </c>
    </row>
    <row r="29" spans="1:6" ht="13.5" thickBot="1" x14ac:dyDescent="0.35">
      <c r="A29" s="156"/>
      <c r="B29" s="156"/>
      <c r="C29" s="141"/>
      <c r="D29" s="161" t="s">
        <v>111</v>
      </c>
      <c r="E29" s="162" t="e">
        <f>NPV(E27,C22:E22)</f>
        <v>#REF!</v>
      </c>
    </row>
    <row r="30" spans="1:6" x14ac:dyDescent="0.3">
      <c r="A30" s="156"/>
      <c r="B30" s="156"/>
      <c r="C30" s="141"/>
      <c r="D30" s="141"/>
      <c r="E30" s="141"/>
    </row>
    <row r="31" spans="1:6" x14ac:dyDescent="0.3">
      <c r="A31" s="156"/>
      <c r="B31" s="156"/>
      <c r="C31" s="141"/>
      <c r="D31" s="141"/>
      <c r="E31" s="141"/>
    </row>
    <row r="32" spans="1:6" x14ac:dyDescent="0.3">
      <c r="C32" s="163"/>
    </row>
    <row r="33" spans="1:3" x14ac:dyDescent="0.3">
      <c r="C33" s="121"/>
    </row>
    <row r="34" spans="1:3" x14ac:dyDescent="0.3">
      <c r="A34" s="156"/>
      <c r="C34" s="121"/>
    </row>
    <row r="35" spans="1:3" x14ac:dyDescent="0.3">
      <c r="A35" s="156"/>
      <c r="C35" s="121"/>
    </row>
    <row r="36" spans="1:3" x14ac:dyDescent="0.3">
      <c r="C36" s="93"/>
    </row>
    <row r="37" spans="1:3" x14ac:dyDescent="0.3">
      <c r="C37" s="121"/>
    </row>
    <row r="38" spans="1:3" x14ac:dyDescent="0.3">
      <c r="C38" s="121"/>
    </row>
    <row r="39" spans="1:3" x14ac:dyDescent="0.3">
      <c r="C39" s="93"/>
    </row>
  </sheetData>
  <mergeCells count="2">
    <mergeCell ref="A2:E2"/>
    <mergeCell ref="A1:E1"/>
  </mergeCells>
  <printOptions horizontalCentered="1" verticalCentered="1"/>
  <pageMargins left="0" right="0" top="0.74803149606299213" bottom="0.74803149606299213" header="0.31496062992125984" footer="0.31496062992125984"/>
  <pageSetup paperSize="9" scale="9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2"/>
  <sheetViews>
    <sheetView showGridLines="0" workbookViewId="0">
      <selection activeCell="A2" sqref="A2:E2"/>
    </sheetView>
  </sheetViews>
  <sheetFormatPr baseColWidth="10" defaultColWidth="11.453125" defaultRowHeight="13" x14ac:dyDescent="0.3"/>
  <cols>
    <col min="1" max="1" width="15.453125" style="6" customWidth="1"/>
    <col min="2" max="2" width="11.453125" style="6"/>
    <col min="3" max="5" width="13.81640625" style="6" bestFit="1" customWidth="1"/>
    <col min="6" max="16384" width="11.453125" style="6"/>
  </cols>
  <sheetData>
    <row r="1" spans="1:5" x14ac:dyDescent="0.3">
      <c r="A1" s="238"/>
      <c r="B1" s="238"/>
      <c r="C1" s="238"/>
      <c r="D1" s="238"/>
      <c r="E1" s="238"/>
    </row>
    <row r="2" spans="1:5" ht="13.5" thickBot="1" x14ac:dyDescent="0.35">
      <c r="A2" s="238" t="s">
        <v>171</v>
      </c>
      <c r="B2" s="238"/>
      <c r="C2" s="238"/>
      <c r="D2" s="238"/>
      <c r="E2" s="238"/>
    </row>
    <row r="3" spans="1:5" ht="26.5" thickBot="1" x14ac:dyDescent="0.35">
      <c r="A3" s="243" t="s">
        <v>175</v>
      </c>
      <c r="B3" s="244"/>
      <c r="C3" s="191" t="s">
        <v>172</v>
      </c>
      <c r="D3" s="192" t="s">
        <v>173</v>
      </c>
      <c r="E3" s="193" t="s">
        <v>174</v>
      </c>
    </row>
    <row r="4" spans="1:5" x14ac:dyDescent="0.3">
      <c r="A4" s="239" t="s">
        <v>169</v>
      </c>
      <c r="B4" s="240"/>
      <c r="C4" s="7"/>
      <c r="D4" s="8"/>
      <c r="E4" s="9"/>
    </row>
    <row r="5" spans="1:5" ht="13.5" thickBot="1" x14ac:dyDescent="0.35">
      <c r="A5" s="241" t="s">
        <v>170</v>
      </c>
      <c r="B5" s="242"/>
      <c r="C5" s="10"/>
      <c r="D5" s="11"/>
      <c r="E5" s="12"/>
    </row>
    <row r="6" spans="1:5" x14ac:dyDescent="0.3">
      <c r="A6" s="13"/>
      <c r="B6" s="13"/>
      <c r="C6" s="14"/>
      <c r="D6" s="14"/>
      <c r="E6" s="14"/>
    </row>
    <row r="7" spans="1:5" x14ac:dyDescent="0.3">
      <c r="A7" s="15"/>
      <c r="B7" s="16"/>
      <c r="C7" s="17"/>
      <c r="D7" s="17"/>
      <c r="E7" s="17"/>
    </row>
    <row r="8" spans="1:5" x14ac:dyDescent="0.3">
      <c r="A8" s="18"/>
      <c r="B8" s="19"/>
      <c r="C8" s="15"/>
      <c r="D8" s="15"/>
      <c r="E8" s="15"/>
    </row>
    <row r="9" spans="1:5" ht="13.5" thickBot="1" x14ac:dyDescent="0.35">
      <c r="A9" s="20"/>
      <c r="B9" s="21"/>
      <c r="C9" s="21"/>
      <c r="D9" s="21"/>
      <c r="E9" s="21"/>
    </row>
    <row r="10" spans="1:5" x14ac:dyDescent="0.3">
      <c r="A10" s="22" t="s">
        <v>169</v>
      </c>
      <c r="B10" s="23">
        <f>+Inversion!C4</f>
        <v>0</v>
      </c>
      <c r="C10" s="24">
        <f>+$B10*C$4</f>
        <v>0</v>
      </c>
      <c r="D10" s="24">
        <f>+$B10*D$4</f>
        <v>0</v>
      </c>
      <c r="E10" s="25">
        <f>+$B10*E$4</f>
        <v>0</v>
      </c>
    </row>
    <row r="11" spans="1:5" ht="13.5" thickBot="1" x14ac:dyDescent="0.35">
      <c r="A11" s="26" t="s">
        <v>170</v>
      </c>
      <c r="B11" s="27">
        <f>+Inversion!C5</f>
        <v>0</v>
      </c>
      <c r="C11" s="28">
        <f>+$B11*C$4</f>
        <v>0</v>
      </c>
      <c r="D11" s="28">
        <f t="shared" ref="D11:E11" si="0">+$B11*D$4</f>
        <v>0</v>
      </c>
      <c r="E11" s="29">
        <f t="shared" si="0"/>
        <v>0</v>
      </c>
    </row>
    <row r="12" spans="1:5" ht="13.5" thickBot="1" x14ac:dyDescent="0.35">
      <c r="A12" s="194" t="s">
        <v>76</v>
      </c>
      <c r="B12" s="30"/>
      <c r="C12" s="30">
        <f>SUM(C10:C11)</f>
        <v>0</v>
      </c>
      <c r="D12" s="30">
        <f>SUM(D10:D11)</f>
        <v>0</v>
      </c>
      <c r="E12" s="30">
        <f>SUM(E10:E11)</f>
        <v>0</v>
      </c>
    </row>
  </sheetData>
  <mergeCells count="5">
    <mergeCell ref="A1:E1"/>
    <mergeCell ref="A4:B4"/>
    <mergeCell ref="A5:B5"/>
    <mergeCell ref="A3:B3"/>
    <mergeCell ref="A2:E2"/>
  </mergeCells>
  <pageMargins left="0.70866141732283472" right="0.70866141732283472" top="0.74803149606299213" bottom="0.74803149606299213" header="0.31496062992125984" footer="0.31496062992125984"/>
  <pageSetup paperSize="9" scale="8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showGridLines="0" workbookViewId="0">
      <selection activeCell="A2" sqref="A2"/>
    </sheetView>
  </sheetViews>
  <sheetFormatPr baseColWidth="10" defaultColWidth="11.453125" defaultRowHeight="13" x14ac:dyDescent="0.3"/>
  <cols>
    <col min="1" max="1" width="28.1796875" style="6" bestFit="1" customWidth="1"/>
    <col min="2" max="2" width="10" style="6" bestFit="1" customWidth="1"/>
    <col min="3" max="3" width="12.1796875" style="6" bestFit="1" customWidth="1"/>
    <col min="4" max="4" width="13.26953125" style="6" bestFit="1" customWidth="1"/>
    <col min="5" max="5" width="14.453125" style="6" bestFit="1" customWidth="1"/>
    <col min="6" max="7" width="13" style="6" bestFit="1" customWidth="1"/>
    <col min="8" max="16384" width="11.453125" style="6"/>
  </cols>
  <sheetData>
    <row r="1" spans="1:10" x14ac:dyDescent="0.3">
      <c r="A1" s="238"/>
      <c r="B1" s="238"/>
      <c r="C1" s="238"/>
      <c r="D1" s="238"/>
      <c r="E1" s="238"/>
      <c r="F1" s="238"/>
      <c r="G1" s="238"/>
      <c r="H1" s="31"/>
      <c r="I1" s="31"/>
      <c r="J1" s="31"/>
    </row>
    <row r="3" spans="1:10" x14ac:dyDescent="0.3">
      <c r="A3" s="245" t="s">
        <v>16</v>
      </c>
      <c r="B3" s="245"/>
      <c r="C3" s="245"/>
      <c r="D3" s="195" t="s">
        <v>36</v>
      </c>
      <c r="E3" s="195" t="s">
        <v>37</v>
      </c>
    </row>
    <row r="4" spans="1:10" x14ac:dyDescent="0.3">
      <c r="A4" s="32" t="s">
        <v>179</v>
      </c>
      <c r="B4" s="32">
        <v>0</v>
      </c>
      <c r="C4" s="33"/>
      <c r="D4" s="33">
        <f>B4</f>
        <v>0</v>
      </c>
      <c r="E4" s="33">
        <f>+D4*12</f>
        <v>0</v>
      </c>
    </row>
    <row r="6" spans="1:10" ht="14.5" x14ac:dyDescent="0.35">
      <c r="A6" s="249" t="s">
        <v>32</v>
      </c>
      <c r="B6" s="249"/>
      <c r="C6" s="249"/>
      <c r="D6" s="249"/>
      <c r="E6" s="249"/>
      <c r="F6" s="249"/>
      <c r="G6" s="249"/>
    </row>
    <row r="7" spans="1:10" x14ac:dyDescent="0.3">
      <c r="A7" s="196" t="s">
        <v>39</v>
      </c>
      <c r="B7" s="196" t="s">
        <v>33</v>
      </c>
      <c r="C7" s="196" t="s">
        <v>34</v>
      </c>
      <c r="D7" s="195" t="s">
        <v>34</v>
      </c>
      <c r="E7" s="195" t="s">
        <v>35</v>
      </c>
      <c r="F7" s="195" t="s">
        <v>36</v>
      </c>
      <c r="G7" s="195" t="s">
        <v>37</v>
      </c>
    </row>
    <row r="8" spans="1:10" x14ac:dyDescent="0.3">
      <c r="A8" s="15" t="s">
        <v>157</v>
      </c>
      <c r="B8" s="36"/>
      <c r="C8" s="37"/>
      <c r="D8" s="38">
        <f t="shared" ref="D8:D18" si="0">+B8*C8</f>
        <v>0</v>
      </c>
      <c r="E8" s="39">
        <f>+D8*35.05%</f>
        <v>0</v>
      </c>
      <c r="F8" s="39">
        <f>+D8+E8</f>
        <v>0</v>
      </c>
      <c r="G8" s="39">
        <f>+F8*12</f>
        <v>0</v>
      </c>
    </row>
    <row r="9" spans="1:10" x14ac:dyDescent="0.3">
      <c r="A9" s="15" t="s">
        <v>158</v>
      </c>
      <c r="B9" s="36"/>
      <c r="C9" s="37"/>
      <c r="D9" s="38">
        <f t="shared" ref="D9" si="1">+B9*C9</f>
        <v>0</v>
      </c>
      <c r="E9" s="39">
        <f t="shared" ref="E9:E18" si="2">+D9*35.05%</f>
        <v>0</v>
      </c>
      <c r="F9" s="39">
        <f t="shared" ref="F9" si="3">+D9+E9</f>
        <v>0</v>
      </c>
      <c r="G9" s="39">
        <f t="shared" ref="G9" si="4">+F9*12</f>
        <v>0</v>
      </c>
    </row>
    <row r="10" spans="1:10" x14ac:dyDescent="0.3">
      <c r="A10" s="15" t="s">
        <v>181</v>
      </c>
      <c r="B10" s="36"/>
      <c r="C10" s="37"/>
      <c r="D10" s="38">
        <f t="shared" si="0"/>
        <v>0</v>
      </c>
      <c r="E10" s="39">
        <f t="shared" si="2"/>
        <v>0</v>
      </c>
      <c r="F10" s="39">
        <f t="shared" ref="F10:F17" si="5">+D10+E10</f>
        <v>0</v>
      </c>
      <c r="G10" s="39">
        <f t="shared" ref="G10:G17" si="6">+F10*12</f>
        <v>0</v>
      </c>
    </row>
    <row r="11" spans="1:10" x14ac:dyDescent="0.3">
      <c r="A11" s="15" t="s">
        <v>180</v>
      </c>
      <c r="B11" s="36"/>
      <c r="C11" s="37"/>
      <c r="D11" s="38">
        <f t="shared" si="0"/>
        <v>0</v>
      </c>
      <c r="E11" s="39">
        <f t="shared" si="2"/>
        <v>0</v>
      </c>
      <c r="F11" s="39">
        <f t="shared" si="5"/>
        <v>0</v>
      </c>
      <c r="G11" s="39">
        <f t="shared" si="6"/>
        <v>0</v>
      </c>
    </row>
    <row r="12" spans="1:10" x14ac:dyDescent="0.3">
      <c r="A12" s="15" t="s">
        <v>180</v>
      </c>
      <c r="B12" s="36"/>
      <c r="C12" s="37"/>
      <c r="D12" s="38">
        <f t="shared" si="0"/>
        <v>0</v>
      </c>
      <c r="E12" s="39">
        <f t="shared" si="2"/>
        <v>0</v>
      </c>
      <c r="F12" s="39">
        <f t="shared" si="5"/>
        <v>0</v>
      </c>
      <c r="G12" s="39">
        <f t="shared" si="6"/>
        <v>0</v>
      </c>
    </row>
    <row r="13" spans="1:10" x14ac:dyDescent="0.3">
      <c r="A13" s="15" t="s">
        <v>180</v>
      </c>
      <c r="B13" s="36"/>
      <c r="C13" s="37"/>
      <c r="D13" s="38">
        <f t="shared" si="0"/>
        <v>0</v>
      </c>
      <c r="E13" s="39">
        <f t="shared" si="2"/>
        <v>0</v>
      </c>
      <c r="F13" s="39">
        <f t="shared" si="5"/>
        <v>0</v>
      </c>
      <c r="G13" s="39">
        <f t="shared" si="6"/>
        <v>0</v>
      </c>
    </row>
    <row r="14" spans="1:10" x14ac:dyDescent="0.3">
      <c r="A14" s="15" t="s">
        <v>180</v>
      </c>
      <c r="B14" s="36"/>
      <c r="C14" s="37"/>
      <c r="D14" s="38">
        <f t="shared" si="0"/>
        <v>0</v>
      </c>
      <c r="E14" s="39">
        <f t="shared" si="2"/>
        <v>0</v>
      </c>
      <c r="F14" s="39">
        <f t="shared" si="5"/>
        <v>0</v>
      </c>
      <c r="G14" s="39">
        <f t="shared" si="6"/>
        <v>0</v>
      </c>
    </row>
    <row r="15" spans="1:10" x14ac:dyDescent="0.3">
      <c r="A15" s="15" t="s">
        <v>180</v>
      </c>
      <c r="B15" s="36"/>
      <c r="C15" s="37"/>
      <c r="D15" s="38">
        <f t="shared" si="0"/>
        <v>0</v>
      </c>
      <c r="E15" s="39">
        <f t="shared" si="2"/>
        <v>0</v>
      </c>
      <c r="F15" s="39">
        <f t="shared" si="5"/>
        <v>0</v>
      </c>
      <c r="G15" s="39">
        <f t="shared" si="6"/>
        <v>0</v>
      </c>
    </row>
    <row r="16" spans="1:10" x14ac:dyDescent="0.3">
      <c r="A16" s="15" t="s">
        <v>180</v>
      </c>
      <c r="B16" s="36"/>
      <c r="C16" s="37"/>
      <c r="D16" s="38">
        <f t="shared" si="0"/>
        <v>0</v>
      </c>
      <c r="E16" s="39">
        <f t="shared" si="2"/>
        <v>0</v>
      </c>
      <c r="F16" s="39">
        <f t="shared" si="5"/>
        <v>0</v>
      </c>
      <c r="G16" s="39">
        <f t="shared" si="6"/>
        <v>0</v>
      </c>
    </row>
    <row r="17" spans="1:7" x14ac:dyDescent="0.3">
      <c r="A17" s="15" t="s">
        <v>180</v>
      </c>
      <c r="B17" s="36"/>
      <c r="C17" s="37"/>
      <c r="D17" s="38">
        <f t="shared" si="0"/>
        <v>0</v>
      </c>
      <c r="E17" s="39">
        <f t="shared" si="2"/>
        <v>0</v>
      </c>
      <c r="F17" s="39">
        <f t="shared" si="5"/>
        <v>0</v>
      </c>
      <c r="G17" s="39">
        <f t="shared" si="6"/>
        <v>0</v>
      </c>
    </row>
    <row r="18" spans="1:7" x14ac:dyDescent="0.3">
      <c r="A18" s="15" t="s">
        <v>180</v>
      </c>
      <c r="B18" s="36"/>
      <c r="C18" s="37"/>
      <c r="D18" s="38">
        <f t="shared" si="0"/>
        <v>0</v>
      </c>
      <c r="E18" s="39">
        <f t="shared" si="2"/>
        <v>0</v>
      </c>
      <c r="F18" s="39">
        <f t="shared" ref="F18" si="7">+D18+E18</f>
        <v>0</v>
      </c>
      <c r="G18" s="39">
        <f t="shared" ref="G18" si="8">+F18*12</f>
        <v>0</v>
      </c>
    </row>
    <row r="19" spans="1:7" x14ac:dyDescent="0.3">
      <c r="A19" s="18" t="s">
        <v>38</v>
      </c>
      <c r="B19" s="18"/>
      <c r="C19" s="18"/>
      <c r="D19" s="39"/>
      <c r="E19" s="39"/>
      <c r="F19" s="40">
        <f>SUM(F8:F18)</f>
        <v>0</v>
      </c>
      <c r="G19" s="40">
        <f>SUM(G8:G18)</f>
        <v>0</v>
      </c>
    </row>
    <row r="20" spans="1:7" x14ac:dyDescent="0.3">
      <c r="F20" s="41"/>
      <c r="G20" s="41"/>
    </row>
    <row r="21" spans="1:7" x14ac:dyDescent="0.3">
      <c r="A21" s="35" t="s">
        <v>85</v>
      </c>
      <c r="B21" s="32"/>
      <c r="C21" s="32"/>
      <c r="D21" s="32"/>
      <c r="E21" s="32"/>
      <c r="F21" s="35" t="s">
        <v>40</v>
      </c>
      <c r="G21" s="35" t="s">
        <v>23</v>
      </c>
    </row>
    <row r="22" spans="1:7" x14ac:dyDescent="0.3">
      <c r="A22" s="32" t="s">
        <v>86</v>
      </c>
      <c r="B22" s="32"/>
      <c r="C22" s="32"/>
      <c r="D22" s="32"/>
      <c r="E22" s="32"/>
      <c r="F22" s="38">
        <v>0</v>
      </c>
      <c r="G22" s="38">
        <f>+F22*12</f>
        <v>0</v>
      </c>
    </row>
    <row r="23" spans="1:7" x14ac:dyDescent="0.3">
      <c r="A23" s="246" t="s">
        <v>38</v>
      </c>
      <c r="B23" s="247"/>
      <c r="C23" s="247"/>
      <c r="D23" s="247"/>
      <c r="E23" s="248"/>
      <c r="F23" s="42">
        <f>SUM(F22)</f>
        <v>0</v>
      </c>
      <c r="G23" s="40">
        <f>SUM(G22)</f>
        <v>0</v>
      </c>
    </row>
    <row r="24" spans="1:7" x14ac:dyDescent="0.3">
      <c r="F24" s="41"/>
      <c r="G24" s="41"/>
    </row>
  </sheetData>
  <mergeCells count="4">
    <mergeCell ref="A1:G1"/>
    <mergeCell ref="A3:C3"/>
    <mergeCell ref="A23:E23"/>
    <mergeCell ref="A6:G6"/>
  </mergeCells>
  <printOptions horizontalCentered="1" verticalCentered="1"/>
  <pageMargins left="0" right="0" top="0.7480314960629921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showGridLines="0" workbookViewId="0">
      <selection activeCell="A2" sqref="A2"/>
    </sheetView>
  </sheetViews>
  <sheetFormatPr baseColWidth="10" defaultColWidth="11.453125" defaultRowHeight="13" x14ac:dyDescent="0.3"/>
  <cols>
    <col min="1" max="2" width="11.453125" style="6"/>
    <col min="3" max="3" width="11.26953125" style="6" customWidth="1"/>
    <col min="4" max="16384" width="11.453125" style="6"/>
  </cols>
  <sheetData>
    <row r="1" spans="1:7" x14ac:dyDescent="0.3">
      <c r="A1" s="238"/>
      <c r="B1" s="238"/>
      <c r="C1" s="238"/>
      <c r="D1" s="238"/>
      <c r="E1" s="238"/>
      <c r="F1" s="238"/>
      <c r="G1" s="31"/>
    </row>
    <row r="2" spans="1:7" ht="13.5" thickBot="1" x14ac:dyDescent="0.35"/>
    <row r="3" spans="1:7" ht="13.5" thickBot="1" x14ac:dyDescent="0.35">
      <c r="A3" s="250" t="s">
        <v>187</v>
      </c>
      <c r="B3" s="251"/>
      <c r="C3" s="251"/>
      <c r="D3" s="251"/>
      <c r="E3" s="251"/>
      <c r="F3" s="252"/>
    </row>
    <row r="5" spans="1:7" x14ac:dyDescent="0.3">
      <c r="A5" s="43" t="s">
        <v>61</v>
      </c>
      <c r="B5" s="44"/>
      <c r="C5" s="45" t="s">
        <v>180</v>
      </c>
      <c r="D5" s="46"/>
      <c r="E5" s="47"/>
      <c r="F5" s="47"/>
    </row>
    <row r="6" spans="1:7" x14ac:dyDescent="0.3">
      <c r="A6" s="43" t="s">
        <v>62</v>
      </c>
      <c r="B6" s="44"/>
      <c r="C6" s="48">
        <v>0</v>
      </c>
      <c r="D6" s="46"/>
      <c r="E6" s="47"/>
      <c r="F6" s="47"/>
    </row>
    <row r="7" spans="1:7" x14ac:dyDescent="0.3">
      <c r="A7" s="43" t="s">
        <v>63</v>
      </c>
      <c r="B7" s="44"/>
      <c r="C7" s="49">
        <v>0</v>
      </c>
      <c r="D7" s="46" t="s">
        <v>64</v>
      </c>
      <c r="E7" s="50">
        <f>+C7</f>
        <v>0</v>
      </c>
      <c r="F7" s="47"/>
    </row>
    <row r="8" spans="1:7" x14ac:dyDescent="0.3">
      <c r="A8" s="43" t="s">
        <v>159</v>
      </c>
      <c r="B8" s="44"/>
      <c r="C8" s="48">
        <f>C6*0.5%</f>
        <v>0</v>
      </c>
      <c r="D8" s="46"/>
      <c r="E8" s="50"/>
      <c r="F8" s="47"/>
    </row>
    <row r="9" spans="1:7" x14ac:dyDescent="0.3">
      <c r="A9" s="43" t="s">
        <v>65</v>
      </c>
      <c r="B9" s="44"/>
      <c r="C9" s="45">
        <v>2</v>
      </c>
      <c r="D9" s="46" t="s">
        <v>66</v>
      </c>
      <c r="E9" s="47"/>
      <c r="F9" s="47"/>
    </row>
    <row r="10" spans="1:7" x14ac:dyDescent="0.3">
      <c r="A10" s="51"/>
      <c r="B10" s="44"/>
      <c r="C10" s="52"/>
      <c r="D10" s="52"/>
      <c r="E10" s="44"/>
      <c r="F10" s="52"/>
    </row>
    <row r="11" spans="1:7" x14ac:dyDescent="0.3">
      <c r="A11" s="53" t="s">
        <v>67</v>
      </c>
      <c r="B11" s="53" t="s">
        <v>68</v>
      </c>
      <c r="C11" s="53" t="s">
        <v>69</v>
      </c>
      <c r="D11" s="53" t="s">
        <v>70</v>
      </c>
      <c r="E11" s="53" t="s">
        <v>71</v>
      </c>
      <c r="F11" s="53" t="s">
        <v>72</v>
      </c>
    </row>
    <row r="12" spans="1:7" x14ac:dyDescent="0.3">
      <c r="A12" s="54">
        <v>0</v>
      </c>
      <c r="B12" s="55">
        <v>45627</v>
      </c>
      <c r="C12" s="56"/>
      <c r="D12" s="56"/>
      <c r="E12" s="56"/>
      <c r="F12" s="56">
        <f>+C6</f>
        <v>0</v>
      </c>
    </row>
    <row r="13" spans="1:7" x14ac:dyDescent="0.3">
      <c r="A13" s="57">
        <v>1</v>
      </c>
      <c r="B13" s="58">
        <v>45658</v>
      </c>
      <c r="C13" s="59">
        <f>+E13-D13</f>
        <v>0</v>
      </c>
      <c r="D13" s="59">
        <f>F12*($E$7/12)</f>
        <v>0</v>
      </c>
      <c r="E13" s="59">
        <f t="shared" ref="E13:E36" si="0">PMT($C$7/12,$C$9*12,-$C$6)</f>
        <v>0</v>
      </c>
      <c r="F13" s="59">
        <f>+F12-C13</f>
        <v>0</v>
      </c>
    </row>
    <row r="14" spans="1:7" x14ac:dyDescent="0.3">
      <c r="A14" s="57">
        <f>+A13+1</f>
        <v>2</v>
      </c>
      <c r="B14" s="55">
        <v>45689</v>
      </c>
      <c r="C14" s="59">
        <f t="shared" ref="C14:C36" si="1">+E14-D14</f>
        <v>0</v>
      </c>
      <c r="D14" s="59">
        <f t="shared" ref="D14:D36" si="2">F13*($E$7/12)</f>
        <v>0</v>
      </c>
      <c r="E14" s="59">
        <f t="shared" si="0"/>
        <v>0</v>
      </c>
      <c r="F14" s="59">
        <f t="shared" ref="F14:F36" si="3">+F13-C14</f>
        <v>0</v>
      </c>
    </row>
    <row r="15" spans="1:7" x14ac:dyDescent="0.3">
      <c r="A15" s="57">
        <f t="shared" ref="A15:A36" si="4">+A14+1</f>
        <v>3</v>
      </c>
      <c r="B15" s="58">
        <v>45717</v>
      </c>
      <c r="C15" s="59">
        <f t="shared" si="1"/>
        <v>0</v>
      </c>
      <c r="D15" s="59">
        <f t="shared" si="2"/>
        <v>0</v>
      </c>
      <c r="E15" s="59">
        <f t="shared" si="0"/>
        <v>0</v>
      </c>
      <c r="F15" s="59">
        <f t="shared" si="3"/>
        <v>0</v>
      </c>
    </row>
    <row r="16" spans="1:7" x14ac:dyDescent="0.3">
      <c r="A16" s="57">
        <f t="shared" si="4"/>
        <v>4</v>
      </c>
      <c r="B16" s="55">
        <v>45748</v>
      </c>
      <c r="C16" s="59">
        <f t="shared" si="1"/>
        <v>0</v>
      </c>
      <c r="D16" s="59">
        <f t="shared" si="2"/>
        <v>0</v>
      </c>
      <c r="E16" s="59">
        <f t="shared" si="0"/>
        <v>0</v>
      </c>
      <c r="F16" s="59">
        <f t="shared" si="3"/>
        <v>0</v>
      </c>
    </row>
    <row r="17" spans="1:6" x14ac:dyDescent="0.3">
      <c r="A17" s="57">
        <f t="shared" si="4"/>
        <v>5</v>
      </c>
      <c r="B17" s="58">
        <v>45778</v>
      </c>
      <c r="C17" s="59">
        <f t="shared" si="1"/>
        <v>0</v>
      </c>
      <c r="D17" s="59">
        <f t="shared" si="2"/>
        <v>0</v>
      </c>
      <c r="E17" s="59">
        <f t="shared" si="0"/>
        <v>0</v>
      </c>
      <c r="F17" s="59">
        <f t="shared" si="3"/>
        <v>0</v>
      </c>
    </row>
    <row r="18" spans="1:6" x14ac:dyDescent="0.3">
      <c r="A18" s="57">
        <f t="shared" si="4"/>
        <v>6</v>
      </c>
      <c r="B18" s="55">
        <v>45809</v>
      </c>
      <c r="C18" s="59">
        <f t="shared" si="1"/>
        <v>0</v>
      </c>
      <c r="D18" s="59">
        <f t="shared" si="2"/>
        <v>0</v>
      </c>
      <c r="E18" s="59">
        <f t="shared" si="0"/>
        <v>0</v>
      </c>
      <c r="F18" s="59">
        <f t="shared" si="3"/>
        <v>0</v>
      </c>
    </row>
    <row r="19" spans="1:6" x14ac:dyDescent="0.3">
      <c r="A19" s="57">
        <f t="shared" si="4"/>
        <v>7</v>
      </c>
      <c r="B19" s="58">
        <v>45839</v>
      </c>
      <c r="C19" s="59">
        <f t="shared" si="1"/>
        <v>0</v>
      </c>
      <c r="D19" s="59">
        <f t="shared" si="2"/>
        <v>0</v>
      </c>
      <c r="E19" s="59">
        <f t="shared" si="0"/>
        <v>0</v>
      </c>
      <c r="F19" s="59">
        <f t="shared" si="3"/>
        <v>0</v>
      </c>
    </row>
    <row r="20" spans="1:6" x14ac:dyDescent="0.3">
      <c r="A20" s="57">
        <f t="shared" si="4"/>
        <v>8</v>
      </c>
      <c r="B20" s="55">
        <v>45870</v>
      </c>
      <c r="C20" s="59">
        <f t="shared" si="1"/>
        <v>0</v>
      </c>
      <c r="D20" s="59">
        <f t="shared" si="2"/>
        <v>0</v>
      </c>
      <c r="E20" s="59">
        <f t="shared" si="0"/>
        <v>0</v>
      </c>
      <c r="F20" s="59">
        <f t="shared" si="3"/>
        <v>0</v>
      </c>
    </row>
    <row r="21" spans="1:6" x14ac:dyDescent="0.3">
      <c r="A21" s="57">
        <f t="shared" si="4"/>
        <v>9</v>
      </c>
      <c r="B21" s="58">
        <v>45901</v>
      </c>
      <c r="C21" s="59">
        <f t="shared" si="1"/>
        <v>0</v>
      </c>
      <c r="D21" s="59">
        <f t="shared" si="2"/>
        <v>0</v>
      </c>
      <c r="E21" s="59">
        <f t="shared" si="0"/>
        <v>0</v>
      </c>
      <c r="F21" s="59">
        <f t="shared" si="3"/>
        <v>0</v>
      </c>
    </row>
    <row r="22" spans="1:6" x14ac:dyDescent="0.3">
      <c r="A22" s="57">
        <f t="shared" si="4"/>
        <v>10</v>
      </c>
      <c r="B22" s="55">
        <v>45931</v>
      </c>
      <c r="C22" s="59">
        <f t="shared" si="1"/>
        <v>0</v>
      </c>
      <c r="D22" s="59">
        <f t="shared" si="2"/>
        <v>0</v>
      </c>
      <c r="E22" s="59">
        <f t="shared" si="0"/>
        <v>0</v>
      </c>
      <c r="F22" s="59">
        <f t="shared" si="3"/>
        <v>0</v>
      </c>
    </row>
    <row r="23" spans="1:6" x14ac:dyDescent="0.3">
      <c r="A23" s="57">
        <f t="shared" si="4"/>
        <v>11</v>
      </c>
      <c r="B23" s="58">
        <v>45962</v>
      </c>
      <c r="C23" s="59">
        <f t="shared" si="1"/>
        <v>0</v>
      </c>
      <c r="D23" s="59">
        <f t="shared" si="2"/>
        <v>0</v>
      </c>
      <c r="E23" s="59">
        <f t="shared" si="0"/>
        <v>0</v>
      </c>
      <c r="F23" s="59">
        <f t="shared" si="3"/>
        <v>0</v>
      </c>
    </row>
    <row r="24" spans="1:6" x14ac:dyDescent="0.3">
      <c r="A24" s="57">
        <f t="shared" si="4"/>
        <v>12</v>
      </c>
      <c r="B24" s="55">
        <v>45992</v>
      </c>
      <c r="C24" s="59">
        <f t="shared" si="1"/>
        <v>0</v>
      </c>
      <c r="D24" s="59">
        <f t="shared" si="2"/>
        <v>0</v>
      </c>
      <c r="E24" s="59">
        <f t="shared" si="0"/>
        <v>0</v>
      </c>
      <c r="F24" s="59">
        <f t="shared" si="3"/>
        <v>0</v>
      </c>
    </row>
    <row r="25" spans="1:6" x14ac:dyDescent="0.3">
      <c r="A25" s="57">
        <f t="shared" si="4"/>
        <v>13</v>
      </c>
      <c r="B25" s="58">
        <v>46023</v>
      </c>
      <c r="C25" s="59">
        <f t="shared" si="1"/>
        <v>0</v>
      </c>
      <c r="D25" s="59">
        <f t="shared" si="2"/>
        <v>0</v>
      </c>
      <c r="E25" s="59">
        <f t="shared" si="0"/>
        <v>0</v>
      </c>
      <c r="F25" s="59">
        <f t="shared" si="3"/>
        <v>0</v>
      </c>
    </row>
    <row r="26" spans="1:6" x14ac:dyDescent="0.3">
      <c r="A26" s="57">
        <f t="shared" si="4"/>
        <v>14</v>
      </c>
      <c r="B26" s="55">
        <v>46054</v>
      </c>
      <c r="C26" s="59">
        <f t="shared" si="1"/>
        <v>0</v>
      </c>
      <c r="D26" s="59">
        <f t="shared" si="2"/>
        <v>0</v>
      </c>
      <c r="E26" s="59">
        <f t="shared" si="0"/>
        <v>0</v>
      </c>
      <c r="F26" s="59">
        <f t="shared" si="3"/>
        <v>0</v>
      </c>
    </row>
    <row r="27" spans="1:6" x14ac:dyDescent="0.3">
      <c r="A27" s="57">
        <f t="shared" si="4"/>
        <v>15</v>
      </c>
      <c r="B27" s="58">
        <v>46082</v>
      </c>
      <c r="C27" s="59">
        <f t="shared" si="1"/>
        <v>0</v>
      </c>
      <c r="D27" s="59">
        <f t="shared" si="2"/>
        <v>0</v>
      </c>
      <c r="E27" s="59">
        <f t="shared" si="0"/>
        <v>0</v>
      </c>
      <c r="F27" s="59">
        <f t="shared" si="3"/>
        <v>0</v>
      </c>
    </row>
    <row r="28" spans="1:6" x14ac:dyDescent="0.3">
      <c r="A28" s="57">
        <f t="shared" si="4"/>
        <v>16</v>
      </c>
      <c r="B28" s="55">
        <v>46113</v>
      </c>
      <c r="C28" s="59">
        <f t="shared" si="1"/>
        <v>0</v>
      </c>
      <c r="D28" s="59">
        <f t="shared" si="2"/>
        <v>0</v>
      </c>
      <c r="E28" s="59">
        <f t="shared" si="0"/>
        <v>0</v>
      </c>
      <c r="F28" s="59">
        <f t="shared" si="3"/>
        <v>0</v>
      </c>
    </row>
    <row r="29" spans="1:6" x14ac:dyDescent="0.3">
      <c r="A29" s="57">
        <f t="shared" si="4"/>
        <v>17</v>
      </c>
      <c r="B29" s="58">
        <v>46143</v>
      </c>
      <c r="C29" s="59">
        <f t="shared" si="1"/>
        <v>0</v>
      </c>
      <c r="D29" s="59">
        <f t="shared" si="2"/>
        <v>0</v>
      </c>
      <c r="E29" s="59">
        <f t="shared" si="0"/>
        <v>0</v>
      </c>
      <c r="F29" s="59">
        <f t="shared" si="3"/>
        <v>0</v>
      </c>
    </row>
    <row r="30" spans="1:6" x14ac:dyDescent="0.3">
      <c r="A30" s="57">
        <f t="shared" si="4"/>
        <v>18</v>
      </c>
      <c r="B30" s="55">
        <v>46174</v>
      </c>
      <c r="C30" s="59">
        <f t="shared" si="1"/>
        <v>0</v>
      </c>
      <c r="D30" s="59">
        <f t="shared" si="2"/>
        <v>0</v>
      </c>
      <c r="E30" s="59">
        <f t="shared" si="0"/>
        <v>0</v>
      </c>
      <c r="F30" s="59">
        <f t="shared" si="3"/>
        <v>0</v>
      </c>
    </row>
    <row r="31" spans="1:6" x14ac:dyDescent="0.3">
      <c r="A31" s="57">
        <f t="shared" si="4"/>
        <v>19</v>
      </c>
      <c r="B31" s="58">
        <v>46204</v>
      </c>
      <c r="C31" s="59">
        <f t="shared" si="1"/>
        <v>0</v>
      </c>
      <c r="D31" s="59">
        <f t="shared" si="2"/>
        <v>0</v>
      </c>
      <c r="E31" s="59">
        <f t="shared" si="0"/>
        <v>0</v>
      </c>
      <c r="F31" s="59">
        <f t="shared" si="3"/>
        <v>0</v>
      </c>
    </row>
    <row r="32" spans="1:6" x14ac:dyDescent="0.3">
      <c r="A32" s="57">
        <f t="shared" si="4"/>
        <v>20</v>
      </c>
      <c r="B32" s="55">
        <v>46235</v>
      </c>
      <c r="C32" s="59">
        <f t="shared" si="1"/>
        <v>0</v>
      </c>
      <c r="D32" s="59">
        <f t="shared" si="2"/>
        <v>0</v>
      </c>
      <c r="E32" s="59">
        <f t="shared" si="0"/>
        <v>0</v>
      </c>
      <c r="F32" s="59">
        <f t="shared" si="3"/>
        <v>0</v>
      </c>
    </row>
    <row r="33" spans="1:6" x14ac:dyDescent="0.3">
      <c r="A33" s="57">
        <f t="shared" si="4"/>
        <v>21</v>
      </c>
      <c r="B33" s="58">
        <v>46266</v>
      </c>
      <c r="C33" s="59">
        <f t="shared" si="1"/>
        <v>0</v>
      </c>
      <c r="D33" s="59">
        <f t="shared" si="2"/>
        <v>0</v>
      </c>
      <c r="E33" s="59">
        <f t="shared" si="0"/>
        <v>0</v>
      </c>
      <c r="F33" s="59">
        <f t="shared" si="3"/>
        <v>0</v>
      </c>
    </row>
    <row r="34" spans="1:6" x14ac:dyDescent="0.3">
      <c r="A34" s="57">
        <f t="shared" si="4"/>
        <v>22</v>
      </c>
      <c r="B34" s="55">
        <v>46296</v>
      </c>
      <c r="C34" s="59">
        <f t="shared" si="1"/>
        <v>0</v>
      </c>
      <c r="D34" s="59">
        <f t="shared" si="2"/>
        <v>0</v>
      </c>
      <c r="E34" s="59">
        <f t="shared" si="0"/>
        <v>0</v>
      </c>
      <c r="F34" s="59">
        <f t="shared" si="3"/>
        <v>0</v>
      </c>
    </row>
    <row r="35" spans="1:6" x14ac:dyDescent="0.3">
      <c r="A35" s="57">
        <f t="shared" si="4"/>
        <v>23</v>
      </c>
      <c r="B35" s="58">
        <v>46327</v>
      </c>
      <c r="C35" s="59">
        <f t="shared" si="1"/>
        <v>0</v>
      </c>
      <c r="D35" s="59">
        <f t="shared" si="2"/>
        <v>0</v>
      </c>
      <c r="E35" s="59">
        <f t="shared" si="0"/>
        <v>0</v>
      </c>
      <c r="F35" s="59">
        <f t="shared" si="3"/>
        <v>0</v>
      </c>
    </row>
    <row r="36" spans="1:6" x14ac:dyDescent="0.3">
      <c r="A36" s="57">
        <f t="shared" si="4"/>
        <v>24</v>
      </c>
      <c r="B36" s="55">
        <v>46357</v>
      </c>
      <c r="C36" s="59">
        <f t="shared" si="1"/>
        <v>0</v>
      </c>
      <c r="D36" s="59">
        <f t="shared" si="2"/>
        <v>0</v>
      </c>
      <c r="E36" s="59">
        <f t="shared" si="0"/>
        <v>0</v>
      </c>
      <c r="F36" s="59">
        <f t="shared" si="3"/>
        <v>0</v>
      </c>
    </row>
    <row r="37" spans="1:6" x14ac:dyDescent="0.3">
      <c r="A37" s="52"/>
      <c r="B37" s="60"/>
      <c r="C37" s="61"/>
      <c r="D37" s="61"/>
      <c r="E37" s="61"/>
      <c r="F37" s="61"/>
    </row>
    <row r="38" spans="1:6" ht="13.5" thickBot="1" x14ac:dyDescent="0.35">
      <c r="A38" s="62" t="s">
        <v>38</v>
      </c>
      <c r="B38" s="62"/>
      <c r="C38" s="63">
        <f>SUM(C13:C36)</f>
        <v>0</v>
      </c>
      <c r="D38" s="63">
        <f>SUM(D13:D36)</f>
        <v>0</v>
      </c>
      <c r="E38" s="63">
        <f>SUM(E13:E36)</f>
        <v>0</v>
      </c>
      <c r="F38" s="64"/>
    </row>
    <row r="39" spans="1:6" ht="13.5" thickTop="1" x14ac:dyDescent="0.3">
      <c r="A39" s="52"/>
      <c r="B39" s="60"/>
      <c r="C39" s="61"/>
      <c r="D39" s="61"/>
      <c r="E39" s="61"/>
      <c r="F39" s="61"/>
    </row>
    <row r="40" spans="1:6" x14ac:dyDescent="0.3">
      <c r="A40" s="52"/>
      <c r="B40" s="44"/>
      <c r="C40" s="44"/>
      <c r="D40" s="52"/>
      <c r="E40" s="52"/>
      <c r="F40" s="44"/>
    </row>
    <row r="41" spans="1:6" x14ac:dyDescent="0.3">
      <c r="A41" s="53" t="s">
        <v>67</v>
      </c>
      <c r="B41" s="53" t="s">
        <v>68</v>
      </c>
      <c r="C41" s="53" t="s">
        <v>69</v>
      </c>
      <c r="D41" s="53" t="s">
        <v>70</v>
      </c>
      <c r="E41" s="53" t="s">
        <v>71</v>
      </c>
      <c r="F41" s="53" t="s">
        <v>72</v>
      </c>
    </row>
    <row r="42" spans="1:6" x14ac:dyDescent="0.3">
      <c r="A42" s="54">
        <v>0</v>
      </c>
      <c r="B42" s="65"/>
      <c r="C42" s="56"/>
      <c r="D42" s="56"/>
      <c r="E42" s="56"/>
      <c r="F42" s="56">
        <f>+F12</f>
        <v>0</v>
      </c>
    </row>
    <row r="43" spans="1:6" x14ac:dyDescent="0.3">
      <c r="A43" s="57">
        <v>1</v>
      </c>
      <c r="B43" s="66">
        <v>2025</v>
      </c>
      <c r="C43" s="59">
        <f>SUM(C13:C24)</f>
        <v>0</v>
      </c>
      <c r="D43" s="59">
        <f>SUM(D13:D24)</f>
        <v>0</v>
      </c>
      <c r="E43" s="59">
        <f>SUM(E13:E24)</f>
        <v>0</v>
      </c>
      <c r="F43" s="59">
        <f>+F42-C43</f>
        <v>0</v>
      </c>
    </row>
    <row r="44" spans="1:6" x14ac:dyDescent="0.3">
      <c r="A44" s="57">
        <v>2</v>
      </c>
      <c r="B44" s="66">
        <v>2026</v>
      </c>
      <c r="C44" s="59">
        <f>SUM(C25:C36)</f>
        <v>0</v>
      </c>
      <c r="D44" s="59">
        <f>SUM(D25:D36)</f>
        <v>0</v>
      </c>
      <c r="E44" s="59">
        <f>SUM(E14:E25)</f>
        <v>0</v>
      </c>
      <c r="F44" s="59">
        <f t="shared" ref="F44" si="5">+F43-C44</f>
        <v>0</v>
      </c>
    </row>
    <row r="45" spans="1:6" x14ac:dyDescent="0.3">
      <c r="A45" s="52"/>
      <c r="B45" s="60"/>
      <c r="C45" s="61"/>
      <c r="D45" s="61"/>
      <c r="E45" s="61"/>
      <c r="F45" s="61"/>
    </row>
    <row r="46" spans="1:6" ht="13.5" thickBot="1" x14ac:dyDescent="0.35">
      <c r="A46" s="62" t="s">
        <v>38</v>
      </c>
      <c r="B46" s="62"/>
      <c r="C46" s="63">
        <f>SUM(C42:C44)</f>
        <v>0</v>
      </c>
      <c r="D46" s="63">
        <f>SUM(D42:D44)</f>
        <v>0</v>
      </c>
      <c r="E46" s="63">
        <f>SUM(E42:E44)</f>
        <v>0</v>
      </c>
      <c r="F46" s="64"/>
    </row>
    <row r="47" spans="1:6" ht="13.5" thickTop="1" x14ac:dyDescent="0.3">
      <c r="A47" s="44"/>
      <c r="B47" s="44"/>
      <c r="C47" s="52"/>
      <c r="D47" s="52"/>
      <c r="E47" s="44"/>
      <c r="F47" s="52"/>
    </row>
  </sheetData>
  <mergeCells count="2">
    <mergeCell ref="A1:F1"/>
    <mergeCell ref="A3:F3"/>
  </mergeCells>
  <printOptions horizontalCentered="1" verticalCentered="1"/>
  <pageMargins left="0.70866141732283472" right="0.70866141732283472" top="0.28000000000000003" bottom="0.5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5"/>
  <sheetViews>
    <sheetView showGridLines="0" zoomScale="90" zoomScaleNormal="90" workbookViewId="0">
      <selection sqref="A1:C1"/>
    </sheetView>
  </sheetViews>
  <sheetFormatPr baseColWidth="10" defaultColWidth="11.453125" defaultRowHeight="13" x14ac:dyDescent="0.3"/>
  <cols>
    <col min="1" max="1" width="38.81640625" style="6" bestFit="1" customWidth="1"/>
    <col min="2" max="2" width="17.1796875" style="6" bestFit="1" customWidth="1"/>
    <col min="3" max="3" width="14.453125" style="6" bestFit="1" customWidth="1"/>
    <col min="4" max="16384" width="11.453125" style="6"/>
  </cols>
  <sheetData>
    <row r="1" spans="1:3" x14ac:dyDescent="0.3">
      <c r="A1" s="253" t="s">
        <v>41</v>
      </c>
      <c r="B1" s="253"/>
      <c r="C1" s="253"/>
    </row>
    <row r="2" spans="1:3" x14ac:dyDescent="0.3">
      <c r="A2" s="67"/>
      <c r="B2" s="67"/>
      <c r="C2" s="67"/>
    </row>
    <row r="3" spans="1:3" x14ac:dyDescent="0.3">
      <c r="A3" s="255" t="s">
        <v>42</v>
      </c>
      <c r="B3" s="255"/>
      <c r="C3" s="255"/>
    </row>
    <row r="4" spans="1:3" x14ac:dyDescent="0.3">
      <c r="A4" s="196" t="s">
        <v>188</v>
      </c>
      <c r="B4" s="196" t="s">
        <v>44</v>
      </c>
      <c r="C4" s="197" t="s">
        <v>45</v>
      </c>
    </row>
    <row r="5" spans="1:3" x14ac:dyDescent="0.3">
      <c r="A5" s="70" t="s">
        <v>46</v>
      </c>
      <c r="B5" s="71">
        <v>0</v>
      </c>
      <c r="C5" s="72" t="e">
        <f>+B5/$B$13</f>
        <v>#DIV/0!</v>
      </c>
    </row>
    <row r="6" spans="1:3" hidden="1" x14ac:dyDescent="0.3">
      <c r="A6" s="70"/>
      <c r="B6" s="71">
        <v>0</v>
      </c>
      <c r="C6" s="72" t="e">
        <f t="shared" ref="C6" si="0">+B6/$B$13</f>
        <v>#DIV/0!</v>
      </c>
    </row>
    <row r="7" spans="1:3" x14ac:dyDescent="0.3">
      <c r="A7" s="73" t="s">
        <v>47</v>
      </c>
      <c r="B7" s="74">
        <f>SUM(B5:B6)</f>
        <v>0</v>
      </c>
      <c r="C7" s="72"/>
    </row>
    <row r="8" spans="1:3" x14ac:dyDescent="0.3">
      <c r="A8" s="255" t="s">
        <v>189</v>
      </c>
      <c r="B8" s="255"/>
      <c r="C8" s="255"/>
    </row>
    <row r="9" spans="1:3" x14ac:dyDescent="0.3">
      <c r="A9" s="75" t="s">
        <v>43</v>
      </c>
      <c r="B9" s="68" t="s">
        <v>48</v>
      </c>
      <c r="C9" s="69" t="s">
        <v>45</v>
      </c>
    </row>
    <row r="10" spans="1:3" x14ac:dyDescent="0.3">
      <c r="A10" s="76" t="s">
        <v>149</v>
      </c>
      <c r="B10" s="77">
        <f>+Inversion!E41+Inversion!D6</f>
        <v>0</v>
      </c>
      <c r="C10" s="72" t="e">
        <f t="shared" ref="C10:C11" si="1">+B10/$B$13</f>
        <v>#DIV/0!</v>
      </c>
    </row>
    <row r="11" spans="1:3" x14ac:dyDescent="0.3">
      <c r="A11" s="76" t="s">
        <v>49</v>
      </c>
      <c r="B11" s="77">
        <f>+Inversion!D32*0.05</f>
        <v>0</v>
      </c>
      <c r="C11" s="72" t="e">
        <f t="shared" si="1"/>
        <v>#DIV/0!</v>
      </c>
    </row>
    <row r="12" spans="1:3" x14ac:dyDescent="0.3">
      <c r="A12" s="75" t="s">
        <v>50</v>
      </c>
      <c r="B12" s="77">
        <f>SUM(B10:B11)</f>
        <v>0</v>
      </c>
      <c r="C12" s="72"/>
    </row>
    <row r="13" spans="1:3" x14ac:dyDescent="0.3">
      <c r="A13" s="78" t="s">
        <v>51</v>
      </c>
      <c r="B13" s="79">
        <f>+B7+B12</f>
        <v>0</v>
      </c>
      <c r="C13" s="80" t="e">
        <f>SUM(C6+C10+C11+C5)</f>
        <v>#DIV/0!</v>
      </c>
    </row>
    <row r="15" spans="1:3" x14ac:dyDescent="0.3">
      <c r="A15" s="255" t="s">
        <v>52</v>
      </c>
      <c r="B15" s="255"/>
      <c r="C15" s="255"/>
    </row>
    <row r="16" spans="1:3" x14ac:dyDescent="0.3">
      <c r="A16" s="67"/>
      <c r="B16" s="67"/>
      <c r="C16" s="67"/>
    </row>
    <row r="17" spans="1:3" x14ac:dyDescent="0.3">
      <c r="A17" s="196" t="s">
        <v>188</v>
      </c>
      <c r="B17" s="196" t="s">
        <v>53</v>
      </c>
      <c r="C17" s="82"/>
    </row>
    <row r="18" spans="1:3" x14ac:dyDescent="0.3">
      <c r="A18" s="83" t="s">
        <v>59</v>
      </c>
      <c r="B18" s="84">
        <v>0</v>
      </c>
      <c r="C18" s="85" t="e">
        <f>+B18/B20</f>
        <v>#DIV/0!</v>
      </c>
    </row>
    <row r="19" spans="1:3" x14ac:dyDescent="0.3">
      <c r="A19" s="83" t="s">
        <v>60</v>
      </c>
      <c r="B19" s="86">
        <v>0</v>
      </c>
      <c r="C19" s="85" t="e">
        <f>+B19/B20</f>
        <v>#DIV/0!</v>
      </c>
    </row>
    <row r="20" spans="1:3" x14ac:dyDescent="0.3">
      <c r="A20" s="87" t="s">
        <v>56</v>
      </c>
      <c r="B20" s="88">
        <f>SUM(B18:B19)</f>
        <v>0</v>
      </c>
      <c r="C20" s="85"/>
    </row>
    <row r="21" spans="1:3" x14ac:dyDescent="0.3">
      <c r="A21" s="67"/>
      <c r="B21" s="89"/>
      <c r="C21" s="90"/>
    </row>
    <row r="22" spans="1:3" x14ac:dyDescent="0.3">
      <c r="A22" s="81"/>
      <c r="B22" s="81"/>
      <c r="C22" s="90"/>
    </row>
    <row r="23" spans="1:3" x14ac:dyDescent="0.3">
      <c r="A23" s="92"/>
      <c r="B23" s="92"/>
      <c r="C23" s="93"/>
    </row>
    <row r="24" spans="1:3" ht="13.5" thickBot="1" x14ac:dyDescent="0.35">
      <c r="A24" s="254" t="s">
        <v>57</v>
      </c>
      <c r="B24" s="254"/>
      <c r="C24" s="254"/>
    </row>
    <row r="25" spans="1:3" ht="13.5" thickTop="1" x14ac:dyDescent="0.3">
      <c r="A25" s="94"/>
      <c r="B25" s="94"/>
      <c r="C25" s="94"/>
    </row>
    <row r="26" spans="1:3" x14ac:dyDescent="0.3">
      <c r="A26" s="81"/>
      <c r="B26" s="68" t="s">
        <v>53</v>
      </c>
      <c r="C26" s="68" t="s">
        <v>58</v>
      </c>
    </row>
    <row r="27" spans="1:3" x14ac:dyDescent="0.3">
      <c r="A27" s="76" t="s">
        <v>54</v>
      </c>
      <c r="B27" s="84">
        <f>+B18</f>
        <v>0</v>
      </c>
      <c r="C27" s="95" t="e">
        <f>+C18</f>
        <v>#DIV/0!</v>
      </c>
    </row>
    <row r="28" spans="1:3" x14ac:dyDescent="0.3">
      <c r="A28" s="76" t="s">
        <v>55</v>
      </c>
      <c r="B28" s="86">
        <f>+B19</f>
        <v>0</v>
      </c>
      <c r="C28" s="95" t="e">
        <f>+C19</f>
        <v>#DIV/0!</v>
      </c>
    </row>
    <row r="29" spans="1:3" x14ac:dyDescent="0.3">
      <c r="A29" s="68" t="s">
        <v>56</v>
      </c>
      <c r="B29" s="88">
        <f>SUM(B27:B28)</f>
        <v>0</v>
      </c>
      <c r="C29" s="165" t="s">
        <v>185</v>
      </c>
    </row>
    <row r="30" spans="1:3" x14ac:dyDescent="0.3">
      <c r="A30" s="67"/>
      <c r="B30" s="91"/>
      <c r="C30" s="92"/>
    </row>
    <row r="31" spans="1:3" x14ac:dyDescent="0.3">
      <c r="A31" s="92"/>
      <c r="B31" s="92"/>
      <c r="C31" s="92"/>
    </row>
    <row r="32" spans="1:3" x14ac:dyDescent="0.3">
      <c r="A32" s="92"/>
      <c r="B32" s="96" t="s">
        <v>138</v>
      </c>
      <c r="C32" s="97">
        <v>2.92E-2</v>
      </c>
    </row>
    <row r="33" spans="1:3" x14ac:dyDescent="0.3">
      <c r="A33" s="92"/>
      <c r="B33" s="96"/>
      <c r="C33" s="96">
        <v>2.92E-2</v>
      </c>
    </row>
    <row r="34" spans="1:3" x14ac:dyDescent="0.3">
      <c r="A34" s="92"/>
      <c r="B34" s="98"/>
      <c r="C34" s="96"/>
    </row>
    <row r="35" spans="1:3" x14ac:dyDescent="0.3">
      <c r="A35" s="92"/>
      <c r="B35" s="99"/>
      <c r="C35" s="96"/>
    </row>
  </sheetData>
  <mergeCells count="5">
    <mergeCell ref="A1:C1"/>
    <mergeCell ref="A24:C24"/>
    <mergeCell ref="A3:C3"/>
    <mergeCell ref="A8:C8"/>
    <mergeCell ref="A15:C15"/>
  </mergeCells>
  <printOptions horizontalCentered="1" verticalCentered="1"/>
  <pageMargins left="0" right="0" top="0.74803149606299213" bottom="0.74803149606299213" header="0.31496062992125984" footer="0.31496062992125984"/>
  <pageSetup paperSize="9" scale="9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9"/>
  <sheetViews>
    <sheetView showGridLines="0" workbookViewId="0">
      <selection sqref="A1:H1"/>
    </sheetView>
  </sheetViews>
  <sheetFormatPr baseColWidth="10" defaultColWidth="11.453125" defaultRowHeight="13" x14ac:dyDescent="0.35"/>
  <cols>
    <col min="1" max="1" width="26" style="198" bestFit="1" customWidth="1"/>
    <col min="2" max="2" width="11.453125" style="198"/>
    <col min="3" max="3" width="14.453125" style="198" bestFit="1" customWidth="1"/>
    <col min="4" max="4" width="11.453125" style="198"/>
    <col min="5" max="5" width="14.453125" style="198" bestFit="1" customWidth="1"/>
    <col min="6" max="7" width="11.453125" style="198"/>
    <col min="8" max="8" width="13.453125" style="198" customWidth="1"/>
    <col min="9" max="9" width="0" style="198" hidden="1" customWidth="1"/>
    <col min="10" max="11" width="12.7265625" style="198" hidden="1" customWidth="1"/>
    <col min="12" max="13" width="12.26953125" style="198" hidden="1" customWidth="1"/>
    <col min="14" max="16384" width="11.453125" style="198"/>
  </cols>
  <sheetData>
    <row r="1" spans="1:13" x14ac:dyDescent="0.35">
      <c r="A1" s="261"/>
      <c r="B1" s="261"/>
      <c r="C1" s="261"/>
      <c r="D1" s="261"/>
      <c r="E1" s="261"/>
      <c r="F1" s="261"/>
      <c r="G1" s="261"/>
      <c r="H1" s="261"/>
    </row>
    <row r="2" spans="1:13" x14ac:dyDescent="0.35">
      <c r="A2" s="261" t="s">
        <v>27</v>
      </c>
      <c r="B2" s="261"/>
      <c r="C2" s="261"/>
      <c r="D2" s="261"/>
      <c r="E2" s="261"/>
      <c r="F2" s="261"/>
      <c r="G2" s="261"/>
      <c r="H2" s="261"/>
    </row>
    <row r="3" spans="1:13" x14ac:dyDescent="0.35">
      <c r="A3" s="199"/>
      <c r="B3" s="199"/>
      <c r="C3" s="199"/>
      <c r="D3" s="199"/>
      <c r="E3" s="199"/>
      <c r="F3" s="199"/>
      <c r="G3" s="199"/>
      <c r="H3" s="199"/>
    </row>
    <row r="4" spans="1:13" ht="26" x14ac:dyDescent="0.35">
      <c r="A4" s="187" t="s">
        <v>6</v>
      </c>
      <c r="B4" s="187" t="s">
        <v>19</v>
      </c>
      <c r="C4" s="187" t="s">
        <v>20</v>
      </c>
      <c r="D4" s="188" t="s">
        <v>21</v>
      </c>
      <c r="E4" s="187" t="s">
        <v>2</v>
      </c>
      <c r="F4" s="188" t="s">
        <v>21</v>
      </c>
      <c r="G4" s="188" t="s">
        <v>22</v>
      </c>
      <c r="H4" s="188" t="s">
        <v>23</v>
      </c>
      <c r="J4" s="202"/>
      <c r="M4" s="202">
        <f>+B5*C5</f>
        <v>0</v>
      </c>
    </row>
    <row r="5" spans="1:13" x14ac:dyDescent="0.35">
      <c r="A5" s="203" t="str">
        <f>+Inversion!A16</f>
        <v>Mobiliario</v>
      </c>
      <c r="B5" s="203">
        <f>+Inversion!B16</f>
        <v>0</v>
      </c>
      <c r="C5" s="203">
        <f>+Inversion!C16</f>
        <v>0</v>
      </c>
      <c r="D5" s="204">
        <v>0</v>
      </c>
      <c r="E5" s="205">
        <f>+(B5*C5)-D5</f>
        <v>0</v>
      </c>
      <c r="F5" s="206">
        <v>0.2</v>
      </c>
      <c r="G5" s="207">
        <v>5</v>
      </c>
      <c r="H5" s="205">
        <f>+E5*F5</f>
        <v>0</v>
      </c>
      <c r="I5" s="198">
        <f>+H5*G5</f>
        <v>0</v>
      </c>
      <c r="J5" s="202">
        <f>+D5</f>
        <v>0</v>
      </c>
      <c r="K5" s="198">
        <f>+B5*C5</f>
        <v>0</v>
      </c>
      <c r="M5" s="202">
        <f>+D5</f>
        <v>0</v>
      </c>
    </row>
    <row r="6" spans="1:13" x14ac:dyDescent="0.35">
      <c r="A6" s="259" t="s">
        <v>24</v>
      </c>
      <c r="B6" s="259"/>
      <c r="C6" s="259"/>
      <c r="D6" s="208"/>
      <c r="E6" s="209">
        <f>SUM(E5)</f>
        <v>0</v>
      </c>
      <c r="F6" s="260">
        <f>SUM(H5)</f>
        <v>0</v>
      </c>
      <c r="G6" s="260"/>
      <c r="H6" s="260"/>
      <c r="J6" s="202">
        <f t="shared" ref="J6:J27" si="0">+B6*D6</f>
        <v>0</v>
      </c>
      <c r="M6" s="202">
        <f>+M4-M5</f>
        <v>0</v>
      </c>
    </row>
    <row r="7" spans="1:13" x14ac:dyDescent="0.35">
      <c r="J7" s="202">
        <f t="shared" si="0"/>
        <v>0</v>
      </c>
    </row>
    <row r="8" spans="1:13" ht="26" x14ac:dyDescent="0.35">
      <c r="A8" s="200" t="s">
        <v>25</v>
      </c>
      <c r="B8" s="200" t="s">
        <v>19</v>
      </c>
      <c r="C8" s="200" t="s">
        <v>20</v>
      </c>
      <c r="D8" s="201" t="s">
        <v>21</v>
      </c>
      <c r="E8" s="200" t="s">
        <v>2</v>
      </c>
      <c r="F8" s="201" t="s">
        <v>21</v>
      </c>
      <c r="G8" s="201" t="s">
        <v>22</v>
      </c>
      <c r="H8" s="201" t="s">
        <v>23</v>
      </c>
      <c r="J8" s="202"/>
    </row>
    <row r="9" spans="1:13" x14ac:dyDescent="0.35">
      <c r="A9" s="203" t="str">
        <f>+Inversion!A9</f>
        <v>PC escritorio</v>
      </c>
      <c r="B9" s="210">
        <f>+Inversion!B9</f>
        <v>0</v>
      </c>
      <c r="C9" s="210">
        <f>+Inversion!C9</f>
        <v>0</v>
      </c>
      <c r="D9" s="211">
        <v>0</v>
      </c>
      <c r="E9" s="205">
        <f t="shared" ref="E9:E11" si="1">+(B9*C9)-D9</f>
        <v>0</v>
      </c>
      <c r="F9" s="212">
        <v>0.33329999999999999</v>
      </c>
      <c r="G9" s="207">
        <v>3</v>
      </c>
      <c r="H9" s="205">
        <f>+E9*F9</f>
        <v>0</v>
      </c>
      <c r="I9" s="198">
        <f t="shared" ref="I9:I11" si="2">+H9*G9</f>
        <v>0</v>
      </c>
      <c r="J9" s="202">
        <f>+D9</f>
        <v>0</v>
      </c>
      <c r="K9" s="198">
        <f t="shared" ref="K9:K11" si="3">+B9*C9</f>
        <v>0</v>
      </c>
    </row>
    <row r="10" spans="1:13" x14ac:dyDescent="0.35">
      <c r="A10" s="203" t="str">
        <f>+Inversion!A10</f>
        <v>Servidor</v>
      </c>
      <c r="B10" s="210">
        <f>+Inversion!B10</f>
        <v>0</v>
      </c>
      <c r="C10" s="210">
        <f>+Inversion!C10</f>
        <v>0</v>
      </c>
      <c r="D10" s="211">
        <v>0</v>
      </c>
      <c r="E10" s="205">
        <f t="shared" ref="E10" si="4">+(B10*C10)-D10</f>
        <v>0</v>
      </c>
      <c r="F10" s="212">
        <v>0.33329999999999999</v>
      </c>
      <c r="G10" s="207">
        <v>3</v>
      </c>
      <c r="H10" s="205">
        <f>+E10*F10</f>
        <v>0</v>
      </c>
      <c r="J10" s="202"/>
    </row>
    <row r="11" spans="1:13" x14ac:dyDescent="0.35">
      <c r="A11" s="203" t="str">
        <f>+Inversion!A14</f>
        <v>Laptop</v>
      </c>
      <c r="B11" s="210">
        <f>+Inversion!B10</f>
        <v>0</v>
      </c>
      <c r="C11" s="210">
        <f>+Inversion!C10</f>
        <v>0</v>
      </c>
      <c r="D11" s="211">
        <v>0</v>
      </c>
      <c r="E11" s="205">
        <f t="shared" si="1"/>
        <v>0</v>
      </c>
      <c r="F11" s="212">
        <v>0.33329999999999999</v>
      </c>
      <c r="G11" s="207">
        <v>3</v>
      </c>
      <c r="H11" s="205">
        <f>+E11*F11</f>
        <v>0</v>
      </c>
      <c r="I11" s="198">
        <f t="shared" si="2"/>
        <v>0</v>
      </c>
      <c r="J11" s="202">
        <f>+D11</f>
        <v>0</v>
      </c>
      <c r="K11" s="198">
        <f t="shared" si="3"/>
        <v>0</v>
      </c>
    </row>
    <row r="12" spans="1:13" x14ac:dyDescent="0.35">
      <c r="A12" s="259" t="s">
        <v>24</v>
      </c>
      <c r="B12" s="259"/>
      <c r="C12" s="259"/>
      <c r="D12" s="208"/>
      <c r="E12" s="213">
        <f>SUM(E9:E11)</f>
        <v>0</v>
      </c>
      <c r="F12" s="260">
        <f>SUM(H9:H11)</f>
        <v>0</v>
      </c>
      <c r="G12" s="260"/>
      <c r="H12" s="260"/>
      <c r="J12" s="202">
        <f t="shared" si="0"/>
        <v>0</v>
      </c>
    </row>
    <row r="13" spans="1:13" x14ac:dyDescent="0.35">
      <c r="J13" s="202">
        <f t="shared" si="0"/>
        <v>0</v>
      </c>
    </row>
    <row r="14" spans="1:13" x14ac:dyDescent="0.35">
      <c r="J14" s="202">
        <f t="shared" si="0"/>
        <v>0</v>
      </c>
    </row>
    <row r="15" spans="1:13" ht="26" x14ac:dyDescent="0.35">
      <c r="A15" s="187" t="s">
        <v>26</v>
      </c>
      <c r="B15" s="187" t="s">
        <v>19</v>
      </c>
      <c r="C15" s="187" t="s">
        <v>20</v>
      </c>
      <c r="D15" s="188" t="s">
        <v>21</v>
      </c>
      <c r="E15" s="187" t="s">
        <v>2</v>
      </c>
      <c r="F15" s="188" t="s">
        <v>21</v>
      </c>
      <c r="G15" s="188" t="s">
        <v>22</v>
      </c>
      <c r="H15" s="188" t="s">
        <v>23</v>
      </c>
      <c r="J15" s="202"/>
    </row>
    <row r="16" spans="1:13" x14ac:dyDescent="0.35">
      <c r="A16" s="207" t="s">
        <v>28</v>
      </c>
      <c r="B16" s="207">
        <f>+Inversion!B11</f>
        <v>0</v>
      </c>
      <c r="C16" s="207">
        <f>+Inversion!C11</f>
        <v>0</v>
      </c>
      <c r="D16" s="211">
        <v>0</v>
      </c>
      <c r="E16" s="205">
        <f t="shared" ref="E16" si="5">+(B16*C16)-D16</f>
        <v>0</v>
      </c>
      <c r="F16" s="212">
        <v>0.1</v>
      </c>
      <c r="G16" s="207">
        <v>10</v>
      </c>
      <c r="H16" s="205">
        <f>+E16*F16</f>
        <v>0</v>
      </c>
      <c r="I16" s="198">
        <f>+H16*5</f>
        <v>0</v>
      </c>
      <c r="J16" s="202">
        <f>+C16-(H16*5)</f>
        <v>0</v>
      </c>
      <c r="K16" s="198">
        <f t="shared" ref="K16" si="6">+B16*C16</f>
        <v>0</v>
      </c>
    </row>
    <row r="17" spans="1:11" x14ac:dyDescent="0.35">
      <c r="A17" s="259" t="s">
        <v>24</v>
      </c>
      <c r="B17" s="259"/>
      <c r="C17" s="259"/>
      <c r="D17" s="208"/>
      <c r="E17" s="213">
        <f>SUM(E15:E16)</f>
        <v>0</v>
      </c>
      <c r="F17" s="260">
        <f>SUM(H15:H16)</f>
        <v>0</v>
      </c>
      <c r="G17" s="260"/>
      <c r="H17" s="260"/>
      <c r="J17" s="202">
        <f t="shared" si="0"/>
        <v>0</v>
      </c>
    </row>
    <row r="18" spans="1:11" x14ac:dyDescent="0.35">
      <c r="J18" s="202">
        <f t="shared" si="0"/>
        <v>0</v>
      </c>
    </row>
    <row r="19" spans="1:11" x14ac:dyDescent="0.35">
      <c r="J19" s="202">
        <f t="shared" si="0"/>
        <v>0</v>
      </c>
    </row>
    <row r="20" spans="1:11" ht="26" x14ac:dyDescent="0.35">
      <c r="A20" s="187" t="s">
        <v>29</v>
      </c>
      <c r="B20" s="187" t="s">
        <v>19</v>
      </c>
      <c r="C20" s="187" t="s">
        <v>20</v>
      </c>
      <c r="D20" s="188" t="s">
        <v>21</v>
      </c>
      <c r="E20" s="187" t="s">
        <v>2</v>
      </c>
      <c r="F20" s="188" t="s">
        <v>21</v>
      </c>
      <c r="G20" s="188" t="s">
        <v>22</v>
      </c>
      <c r="H20" s="188" t="s">
        <v>23</v>
      </c>
      <c r="J20" s="202"/>
    </row>
    <row r="21" spans="1:11" x14ac:dyDescent="0.35">
      <c r="A21" s="207" t="s">
        <v>4</v>
      </c>
      <c r="B21" s="207">
        <v>0</v>
      </c>
      <c r="C21" s="207">
        <f>+Inversion!C13</f>
        <v>0</v>
      </c>
      <c r="D21" s="211">
        <v>0</v>
      </c>
      <c r="E21" s="205">
        <f>+(B21*C21)-D21</f>
        <v>0</v>
      </c>
      <c r="F21" s="212">
        <v>0.1</v>
      </c>
      <c r="G21" s="207">
        <v>10</v>
      </c>
      <c r="H21" s="205">
        <f t="shared" ref="H21" si="7">+E21*F21</f>
        <v>0</v>
      </c>
      <c r="I21" s="198">
        <f t="shared" ref="I21:I24" si="8">+H21*5</f>
        <v>0</v>
      </c>
      <c r="J21" s="202">
        <f>+(B21*C21)-(H21*5)</f>
        <v>0</v>
      </c>
      <c r="K21" s="198">
        <f>+B21*C21</f>
        <v>0</v>
      </c>
    </row>
    <row r="22" spans="1:11" x14ac:dyDescent="0.35">
      <c r="A22" s="207" t="s">
        <v>5</v>
      </c>
      <c r="B22" s="207">
        <v>0</v>
      </c>
      <c r="C22" s="207">
        <f>+Inversion!C14</f>
        <v>0</v>
      </c>
      <c r="D22" s="211">
        <v>0</v>
      </c>
      <c r="E22" s="205">
        <f t="shared" ref="E22:E24" si="9">+(B22*C22)-D22</f>
        <v>0</v>
      </c>
      <c r="F22" s="212">
        <v>0.1</v>
      </c>
      <c r="G22" s="207">
        <v>10</v>
      </c>
      <c r="H22" s="205">
        <f>+E22*F22</f>
        <v>0</v>
      </c>
      <c r="I22" s="198">
        <f t="shared" si="8"/>
        <v>0</v>
      </c>
      <c r="J22" s="202">
        <f t="shared" ref="J22:J24" si="10">+(B22*C22)-(H22*5)</f>
        <v>0</v>
      </c>
      <c r="K22" s="198">
        <f t="shared" ref="K22:K24" si="11">+B22*C22</f>
        <v>0</v>
      </c>
    </row>
    <row r="23" spans="1:11" x14ac:dyDescent="0.35">
      <c r="A23" s="207" t="str">
        <f>+Inversion!A12</f>
        <v>Central Telefonica</v>
      </c>
      <c r="B23" s="207">
        <v>0</v>
      </c>
      <c r="C23" s="207">
        <f>+Inversion!C12</f>
        <v>0</v>
      </c>
      <c r="D23" s="211">
        <v>0</v>
      </c>
      <c r="E23" s="205">
        <f>+(B23*C23)-D23</f>
        <v>0</v>
      </c>
      <c r="F23" s="212">
        <v>0.1</v>
      </c>
      <c r="G23" s="207">
        <v>10</v>
      </c>
      <c r="H23" s="205">
        <f>+E23*F23</f>
        <v>0</v>
      </c>
      <c r="I23" s="198">
        <f t="shared" si="8"/>
        <v>0</v>
      </c>
      <c r="J23" s="202">
        <f t="shared" si="10"/>
        <v>0</v>
      </c>
    </row>
    <row r="24" spans="1:11" x14ac:dyDescent="0.35">
      <c r="A24" s="207" t="s">
        <v>30</v>
      </c>
      <c r="B24" s="207">
        <f>+Inversion!B15</f>
        <v>0</v>
      </c>
      <c r="C24" s="207">
        <f>+Inversion!C15</f>
        <v>0</v>
      </c>
      <c r="D24" s="211">
        <v>0</v>
      </c>
      <c r="E24" s="205">
        <f t="shared" si="9"/>
        <v>0</v>
      </c>
      <c r="F24" s="212">
        <v>0.1</v>
      </c>
      <c r="G24" s="207">
        <v>10</v>
      </c>
      <c r="H24" s="205">
        <f t="shared" ref="H24" si="12">+E24*F24</f>
        <v>0</v>
      </c>
      <c r="I24" s="198">
        <f t="shared" si="8"/>
        <v>0</v>
      </c>
      <c r="J24" s="202">
        <f t="shared" si="10"/>
        <v>0</v>
      </c>
      <c r="K24" s="198">
        <f t="shared" si="11"/>
        <v>0</v>
      </c>
    </row>
    <row r="25" spans="1:11" x14ac:dyDescent="0.35">
      <c r="A25" s="259" t="s">
        <v>24</v>
      </c>
      <c r="B25" s="259"/>
      <c r="C25" s="259"/>
      <c r="D25" s="208"/>
      <c r="E25" s="213">
        <f>SUM(E21:E24)</f>
        <v>0</v>
      </c>
      <c r="F25" s="260">
        <f>SUM(H21:H24)</f>
        <v>0</v>
      </c>
      <c r="G25" s="260"/>
      <c r="H25" s="260"/>
      <c r="J25" s="202">
        <f t="shared" si="0"/>
        <v>0</v>
      </c>
    </row>
    <row r="26" spans="1:11" x14ac:dyDescent="0.35">
      <c r="J26" s="202">
        <f t="shared" si="0"/>
        <v>0</v>
      </c>
    </row>
    <row r="27" spans="1:11" x14ac:dyDescent="0.35">
      <c r="A27" s="256" t="s">
        <v>31</v>
      </c>
      <c r="B27" s="257"/>
      <c r="C27" s="257"/>
      <c r="D27" s="257"/>
      <c r="E27" s="257"/>
      <c r="F27" s="257"/>
      <c r="G27" s="258"/>
      <c r="H27" s="209">
        <f>+F6+F12+F17+F25</f>
        <v>0</v>
      </c>
      <c r="I27" s="202">
        <f>SUM(I4:I25)</f>
        <v>0</v>
      </c>
      <c r="J27" s="202">
        <f t="shared" si="0"/>
        <v>0</v>
      </c>
    </row>
    <row r="29" spans="1:11" x14ac:dyDescent="0.35">
      <c r="E29" s="214">
        <f>+E6+E12+E17+E25</f>
        <v>0</v>
      </c>
    </row>
  </sheetData>
  <mergeCells count="11">
    <mergeCell ref="A2:H2"/>
    <mergeCell ref="A1:H1"/>
    <mergeCell ref="A6:C6"/>
    <mergeCell ref="F6:H6"/>
    <mergeCell ref="A25:C25"/>
    <mergeCell ref="F25:H25"/>
    <mergeCell ref="A27:G27"/>
    <mergeCell ref="A12:C12"/>
    <mergeCell ref="F12:H12"/>
    <mergeCell ref="A17:C17"/>
    <mergeCell ref="F17:H17"/>
  </mergeCells>
  <printOptions horizontalCentered="1" verticalCentered="1"/>
  <pageMargins left="0.23622047244094491" right="0.15748031496062992" top="0.74803149606299213" bottom="0.74803149606299213" header="0.31496062992125984" footer="0.31496062992125984"/>
  <pageSetup paperSize="9" scale="9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31"/>
  <sheetViews>
    <sheetView showGridLines="0" workbookViewId="0"/>
  </sheetViews>
  <sheetFormatPr baseColWidth="10" defaultColWidth="11.453125" defaultRowHeight="13" x14ac:dyDescent="0.3"/>
  <cols>
    <col min="1" max="1" width="26.7265625" style="6" bestFit="1" customWidth="1"/>
    <col min="2" max="2" width="13.26953125" style="6" bestFit="1" customWidth="1"/>
    <col min="3" max="3" width="17.1796875" style="6" customWidth="1"/>
    <col min="4" max="8" width="17.453125" style="6" bestFit="1" customWidth="1"/>
    <col min="9" max="16384" width="11.453125" style="6"/>
  </cols>
  <sheetData>
    <row r="2" spans="1:8" x14ac:dyDescent="0.3">
      <c r="A2" s="262" t="s">
        <v>77</v>
      </c>
      <c r="B2" s="262"/>
      <c r="C2" s="262"/>
      <c r="D2" s="262"/>
      <c r="E2" s="262"/>
      <c r="F2" s="113"/>
      <c r="G2" s="113"/>
      <c r="H2" s="113"/>
    </row>
    <row r="3" spans="1:8" x14ac:dyDescent="0.3">
      <c r="A3" s="166"/>
      <c r="B3" s="166"/>
      <c r="C3" s="166"/>
      <c r="D3" s="166"/>
      <c r="E3" s="166"/>
      <c r="F3" s="113"/>
      <c r="G3" s="113"/>
      <c r="H3" s="113"/>
    </row>
    <row r="4" spans="1:8" x14ac:dyDescent="0.3">
      <c r="A4" s="217" t="s">
        <v>190</v>
      </c>
      <c r="B4" s="215" t="s">
        <v>19</v>
      </c>
      <c r="C4" s="216" t="s">
        <v>73</v>
      </c>
      <c r="D4" s="216" t="s">
        <v>74</v>
      </c>
      <c r="E4" s="216" t="s">
        <v>75</v>
      </c>
    </row>
    <row r="5" spans="1:8" x14ac:dyDescent="0.3">
      <c r="A5" s="32" t="s">
        <v>169</v>
      </c>
      <c r="B5" s="106">
        <f>Inversion!B4</f>
        <v>0</v>
      </c>
      <c r="C5" s="107">
        <f>+'Servicios ofertados'!C4</f>
        <v>0</v>
      </c>
      <c r="D5" s="107">
        <f>+'Servicios ofertados'!D4</f>
        <v>0</v>
      </c>
      <c r="E5" s="107">
        <f>+'Servicios ofertados'!E4</f>
        <v>0</v>
      </c>
    </row>
    <row r="6" spans="1:8" x14ac:dyDescent="0.3">
      <c r="A6" s="32" t="s">
        <v>170</v>
      </c>
      <c r="B6" s="106">
        <f>Inversion!B5</f>
        <v>0</v>
      </c>
      <c r="C6" s="107">
        <f>+'Servicios ofertados'!C5</f>
        <v>0</v>
      </c>
      <c r="D6" s="107">
        <f>+'Servicios ofertados'!D5</f>
        <v>0</v>
      </c>
      <c r="E6" s="107">
        <f>+'Servicios ofertados'!E5</f>
        <v>0</v>
      </c>
    </row>
    <row r="8" spans="1:8" x14ac:dyDescent="0.3">
      <c r="A8" s="102" t="s">
        <v>79</v>
      </c>
      <c r="B8" s="103" t="s">
        <v>78</v>
      </c>
      <c r="C8" s="104" t="s">
        <v>73</v>
      </c>
      <c r="D8" s="105" t="s">
        <v>74</v>
      </c>
      <c r="E8" s="105" t="s">
        <v>75</v>
      </c>
    </row>
    <row r="9" spans="1:8" x14ac:dyDescent="0.3">
      <c r="A9" s="32"/>
      <c r="B9" s="32"/>
      <c r="C9" s="32"/>
      <c r="D9" s="32"/>
      <c r="E9" s="32"/>
    </row>
    <row r="10" spans="1:8" x14ac:dyDescent="0.3">
      <c r="A10" s="32" t="s">
        <v>169</v>
      </c>
      <c r="B10" s="106">
        <f>+Inversion!C4</f>
        <v>0</v>
      </c>
      <c r="C10" s="33">
        <f>+$B$10*C5</f>
        <v>0</v>
      </c>
      <c r="D10" s="33">
        <f t="shared" ref="D10:E10" si="0">+$B$10*D5</f>
        <v>0</v>
      </c>
      <c r="E10" s="33">
        <f t="shared" si="0"/>
        <v>0</v>
      </c>
    </row>
    <row r="11" spans="1:8" x14ac:dyDescent="0.3">
      <c r="A11" s="32" t="s">
        <v>170</v>
      </c>
      <c r="B11" s="106">
        <f>+Inversion!C5</f>
        <v>0</v>
      </c>
      <c r="C11" s="33">
        <f>+$B$10*C6</f>
        <v>0</v>
      </c>
      <c r="D11" s="33">
        <f t="shared" ref="D11:E11" si="1">+$B$10*D6</f>
        <v>0</v>
      </c>
      <c r="E11" s="33">
        <f t="shared" si="1"/>
        <v>0</v>
      </c>
    </row>
    <row r="12" spans="1:8" x14ac:dyDescent="0.3">
      <c r="A12" s="32" t="s">
        <v>80</v>
      </c>
      <c r="B12" s="32"/>
      <c r="C12" s="100">
        <f>SUM(C10:C11)</f>
        <v>0</v>
      </c>
      <c r="D12" s="100">
        <f t="shared" ref="D12:E12" si="2">SUM(D10:D11)</f>
        <v>0</v>
      </c>
      <c r="E12" s="100">
        <f t="shared" si="2"/>
        <v>0</v>
      </c>
    </row>
    <row r="15" spans="1:8" x14ac:dyDescent="0.3">
      <c r="A15" s="218" t="s">
        <v>81</v>
      </c>
      <c r="B15" s="215" t="s">
        <v>40</v>
      </c>
      <c r="C15" s="216" t="s">
        <v>73</v>
      </c>
      <c r="D15" s="216" t="s">
        <v>74</v>
      </c>
      <c r="E15" s="216" t="s">
        <v>75</v>
      </c>
    </row>
    <row r="16" spans="1:8" x14ac:dyDescent="0.3">
      <c r="A16" s="108" t="s">
        <v>87</v>
      </c>
      <c r="B16" s="109">
        <f>+'Costos y Gastos'!F19</f>
        <v>0</v>
      </c>
      <c r="C16" s="109">
        <f>+'Costos y Gastos'!G19</f>
        <v>0</v>
      </c>
      <c r="D16" s="109">
        <f>+C16*1.02</f>
        <v>0</v>
      </c>
      <c r="E16" s="109">
        <f t="shared" ref="E16" si="3">+D16*1.02</f>
        <v>0</v>
      </c>
    </row>
    <row r="17" spans="1:8" x14ac:dyDescent="0.3">
      <c r="A17" s="108" t="s">
        <v>88</v>
      </c>
      <c r="B17" s="109">
        <f>+'Costos y Gastos'!F23</f>
        <v>0</v>
      </c>
      <c r="C17" s="109">
        <f>+'Costos y Gastos'!G23</f>
        <v>0</v>
      </c>
      <c r="D17" s="109">
        <f t="shared" ref="D17:E17" si="4">+C17*1.02</f>
        <v>0</v>
      </c>
      <c r="E17" s="109">
        <f t="shared" si="4"/>
        <v>0</v>
      </c>
    </row>
    <row r="18" spans="1:8" x14ac:dyDescent="0.3">
      <c r="A18" s="108" t="s">
        <v>89</v>
      </c>
      <c r="B18" s="109"/>
      <c r="C18" s="109">
        <f>+Depreciación!H27</f>
        <v>0</v>
      </c>
      <c r="D18" s="109">
        <f>+C18</f>
        <v>0</v>
      </c>
      <c r="E18" s="109">
        <f>+D18</f>
        <v>0</v>
      </c>
    </row>
    <row r="19" spans="1:8" x14ac:dyDescent="0.3">
      <c r="A19" s="108" t="s">
        <v>90</v>
      </c>
      <c r="B19" s="110"/>
      <c r="C19" s="109">
        <f>+Inversion!$D$25/5</f>
        <v>0</v>
      </c>
      <c r="D19" s="109">
        <f>+C19</f>
        <v>0</v>
      </c>
      <c r="E19" s="109">
        <f t="shared" ref="E19" si="5">+D19</f>
        <v>0</v>
      </c>
    </row>
    <row r="20" spans="1:8" x14ac:dyDescent="0.3">
      <c r="A20" s="108"/>
      <c r="B20" s="33"/>
      <c r="C20" s="32"/>
      <c r="D20" s="109"/>
      <c r="E20" s="109"/>
    </row>
    <row r="21" spans="1:8" x14ac:dyDescent="0.3">
      <c r="A21" s="73" t="s">
        <v>91</v>
      </c>
      <c r="B21" s="101"/>
      <c r="C21" s="103">
        <f>SUM(C16:C20)</f>
        <v>0</v>
      </c>
      <c r="D21" s="103">
        <f>SUM(D16:D20)</f>
        <v>0</v>
      </c>
      <c r="E21" s="103">
        <f>SUM(E16:E20)</f>
        <v>0</v>
      </c>
      <c r="F21" s="34"/>
      <c r="G21" s="34"/>
      <c r="H21" s="34"/>
    </row>
    <row r="22" spans="1:8" s="34" customFormat="1" x14ac:dyDescent="0.3">
      <c r="A22" s="6"/>
      <c r="B22" s="111"/>
      <c r="C22" s="6"/>
      <c r="D22" s="6"/>
      <c r="E22" s="6"/>
      <c r="F22" s="6"/>
      <c r="G22" s="6"/>
      <c r="H22" s="6"/>
    </row>
    <row r="23" spans="1:8" x14ac:dyDescent="0.3">
      <c r="A23" s="218" t="s">
        <v>82</v>
      </c>
      <c r="B23" s="215" t="s">
        <v>78</v>
      </c>
      <c r="C23" s="216" t="s">
        <v>73</v>
      </c>
      <c r="D23" s="216" t="s">
        <v>74</v>
      </c>
      <c r="E23" s="216" t="s">
        <v>75</v>
      </c>
    </row>
    <row r="24" spans="1:8" x14ac:dyDescent="0.3">
      <c r="A24" s="32" t="s">
        <v>184</v>
      </c>
      <c r="B24" s="32"/>
      <c r="C24" s="109">
        <f>+Financiamiento!D43</f>
        <v>0</v>
      </c>
      <c r="D24" s="109">
        <f>+Financiamiento!D44</f>
        <v>0</v>
      </c>
      <c r="E24" s="109">
        <f>IFERROR(+Financiamiento!#REF!,0)</f>
        <v>0</v>
      </c>
    </row>
    <row r="25" spans="1:8" x14ac:dyDescent="0.3">
      <c r="A25" s="32"/>
      <c r="B25" s="32"/>
      <c r="C25" s="32"/>
      <c r="D25" s="32"/>
      <c r="E25" s="32"/>
    </row>
    <row r="26" spans="1:8" x14ac:dyDescent="0.3">
      <c r="A26" s="73" t="s">
        <v>92</v>
      </c>
      <c r="B26" s="112"/>
      <c r="C26" s="103">
        <f>SUM(C24:C25)</f>
        <v>0</v>
      </c>
      <c r="D26" s="103">
        <f t="shared" ref="D26:E26" si="6">SUM(D24:D25)</f>
        <v>0</v>
      </c>
      <c r="E26" s="103">
        <f t="shared" si="6"/>
        <v>0</v>
      </c>
      <c r="F26" s="34"/>
      <c r="G26" s="34"/>
      <c r="H26" s="34"/>
    </row>
    <row r="27" spans="1:8" s="34" customFormat="1" x14ac:dyDescent="0.3">
      <c r="A27" s="6"/>
      <c r="B27" s="6"/>
      <c r="C27" s="6"/>
      <c r="D27" s="6"/>
      <c r="E27" s="6"/>
      <c r="F27" s="6"/>
      <c r="G27" s="6"/>
      <c r="H27" s="6"/>
    </row>
    <row r="29" spans="1:8" x14ac:dyDescent="0.3">
      <c r="A29" s="112" t="s">
        <v>83</v>
      </c>
      <c r="B29" s="112"/>
      <c r="C29" s="101">
        <f>+C21+C26</f>
        <v>0</v>
      </c>
      <c r="D29" s="101">
        <f>+D21+D26</f>
        <v>0</v>
      </c>
      <c r="E29" s="101">
        <f>+E21+E26</f>
        <v>0</v>
      </c>
      <c r="F29" s="34"/>
      <c r="G29" s="34"/>
      <c r="H29" s="34"/>
    </row>
    <row r="30" spans="1:8" s="34" customFormat="1" x14ac:dyDescent="0.3">
      <c r="A30" s="112" t="s">
        <v>84</v>
      </c>
      <c r="B30" s="112"/>
      <c r="C30" s="100">
        <f>+C12-C29</f>
        <v>0</v>
      </c>
      <c r="D30" s="100">
        <f>+D12-D29</f>
        <v>0</v>
      </c>
      <c r="E30" s="100">
        <f>+E12-E29</f>
        <v>0</v>
      </c>
    </row>
    <row r="31" spans="1:8" s="34" customFormat="1" x14ac:dyDescent="0.3">
      <c r="A31" s="6"/>
      <c r="B31" s="6"/>
      <c r="C31" s="6"/>
      <c r="D31" s="6"/>
      <c r="E31" s="6"/>
      <c r="F31" s="6"/>
      <c r="G31" s="6"/>
      <c r="H31" s="6"/>
    </row>
  </sheetData>
  <mergeCells count="1">
    <mergeCell ref="A2:E2"/>
  </mergeCells>
  <printOptions horizontalCentered="1" verticalCentered="1"/>
  <pageMargins left="0" right="0" top="0" bottom="0" header="0.31496062992125984" footer="0.31496062992125984"/>
  <pageSetup paperSize="9" scale="8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E23"/>
  <sheetViews>
    <sheetView showGridLines="0" workbookViewId="0">
      <selection sqref="A1:D1"/>
    </sheetView>
  </sheetViews>
  <sheetFormatPr baseColWidth="10" defaultColWidth="10.81640625" defaultRowHeight="13" x14ac:dyDescent="0.3"/>
  <cols>
    <col min="1" max="1" width="41.453125" style="92" bestFit="1" customWidth="1"/>
    <col min="2" max="4" width="15.54296875" style="92" bestFit="1" customWidth="1"/>
    <col min="5" max="16384" width="10.81640625" style="92"/>
  </cols>
  <sheetData>
    <row r="1" spans="1:5" x14ac:dyDescent="0.3">
      <c r="A1" s="263"/>
      <c r="B1" s="263"/>
      <c r="C1" s="263"/>
      <c r="D1" s="263"/>
    </row>
    <row r="2" spans="1:5" x14ac:dyDescent="0.3">
      <c r="A2" s="263" t="s">
        <v>191</v>
      </c>
      <c r="B2" s="263"/>
      <c r="C2" s="263"/>
      <c r="D2" s="263"/>
    </row>
    <row r="3" spans="1:5" x14ac:dyDescent="0.3">
      <c r="A3" s="114"/>
      <c r="B3" s="115"/>
      <c r="C3" s="115"/>
      <c r="D3" s="115"/>
    </row>
    <row r="4" spans="1:5" x14ac:dyDescent="0.3">
      <c r="A4" s="219"/>
      <c r="B4" s="220" t="s">
        <v>73</v>
      </c>
      <c r="C4" s="220" t="s">
        <v>74</v>
      </c>
      <c r="D4" s="220" t="s">
        <v>75</v>
      </c>
    </row>
    <row r="5" spans="1:5" x14ac:dyDescent="0.3">
      <c r="A5" s="114"/>
      <c r="B5" s="116"/>
      <c r="C5" s="116"/>
      <c r="D5" s="116"/>
    </row>
    <row r="6" spans="1:5" x14ac:dyDescent="0.3">
      <c r="A6" s="117" t="s">
        <v>93</v>
      </c>
      <c r="B6" s="118">
        <f>+Presupuesto!C12</f>
        <v>0</v>
      </c>
      <c r="C6" s="118">
        <f>+Presupuesto!D12</f>
        <v>0</v>
      </c>
      <c r="D6" s="118">
        <f>+Presupuesto!E12</f>
        <v>0</v>
      </c>
    </row>
    <row r="7" spans="1:5" x14ac:dyDescent="0.3">
      <c r="A7" s="117"/>
      <c r="B7" s="118"/>
      <c r="C7" s="118"/>
      <c r="D7" s="118"/>
    </row>
    <row r="8" spans="1:5" x14ac:dyDescent="0.3">
      <c r="A8" s="119" t="s">
        <v>39</v>
      </c>
      <c r="B8" s="120">
        <f>+Presupuesto!C16</f>
        <v>0</v>
      </c>
      <c r="C8" s="120">
        <f>+Presupuesto!D16</f>
        <v>0</v>
      </c>
      <c r="D8" s="120">
        <f>+Presupuesto!E16</f>
        <v>0</v>
      </c>
    </row>
    <row r="9" spans="1:5" x14ac:dyDescent="0.3">
      <c r="A9" s="119" t="s">
        <v>94</v>
      </c>
      <c r="B9" s="120">
        <f>+Presupuesto!C17</f>
        <v>0</v>
      </c>
      <c r="C9" s="120">
        <f>+Presupuesto!D17</f>
        <v>0</v>
      </c>
      <c r="D9" s="120">
        <f>+Presupuesto!E17</f>
        <v>0</v>
      </c>
    </row>
    <row r="10" spans="1:5" x14ac:dyDescent="0.3">
      <c r="A10" s="119" t="s">
        <v>95</v>
      </c>
      <c r="B10" s="120">
        <f>+Presupuesto!C18</f>
        <v>0</v>
      </c>
      <c r="C10" s="120">
        <f>+Presupuesto!D18</f>
        <v>0</v>
      </c>
      <c r="D10" s="120">
        <f>+Presupuesto!E18</f>
        <v>0</v>
      </c>
      <c r="E10" s="121"/>
    </row>
    <row r="11" spans="1:5" x14ac:dyDescent="0.3">
      <c r="A11" s="119" t="s">
        <v>96</v>
      </c>
      <c r="B11" s="120">
        <f>+Presupuesto!C19</f>
        <v>0</v>
      </c>
      <c r="C11" s="120">
        <f>+Presupuesto!D19</f>
        <v>0</v>
      </c>
      <c r="D11" s="120">
        <f>+Presupuesto!E19</f>
        <v>0</v>
      </c>
    </row>
    <row r="12" spans="1:5" x14ac:dyDescent="0.3">
      <c r="A12" s="117" t="s">
        <v>97</v>
      </c>
      <c r="B12" s="118">
        <f>SUM(B8:B11)</f>
        <v>0</v>
      </c>
      <c r="C12" s="118">
        <f>SUM(C8:C11)</f>
        <v>0</v>
      </c>
      <c r="D12" s="118">
        <f>SUM(D8:D11)</f>
        <v>0</v>
      </c>
    </row>
    <row r="13" spans="1:5" x14ac:dyDescent="0.3">
      <c r="A13" s="117" t="s">
        <v>98</v>
      </c>
      <c r="B13" s="118">
        <f>+B7-B6</f>
        <v>0</v>
      </c>
      <c r="C13" s="118">
        <f>+C7-C6</f>
        <v>0</v>
      </c>
      <c r="D13" s="118">
        <f>+D7-D6</f>
        <v>0</v>
      </c>
    </row>
    <row r="14" spans="1:5" x14ac:dyDescent="0.3">
      <c r="A14" s="119" t="s">
        <v>99</v>
      </c>
      <c r="B14" s="120">
        <f>+Presupuesto!C24</f>
        <v>0</v>
      </c>
      <c r="C14" s="120">
        <f>+Presupuesto!D24</f>
        <v>0</v>
      </c>
      <c r="D14" s="120">
        <f>+Presupuesto!E24</f>
        <v>0</v>
      </c>
    </row>
    <row r="15" spans="1:5" x14ac:dyDescent="0.3">
      <c r="A15" s="119" t="s">
        <v>137</v>
      </c>
      <c r="B15" s="120"/>
      <c r="C15" s="120"/>
      <c r="D15" s="120"/>
    </row>
    <row r="16" spans="1:5" x14ac:dyDescent="0.3">
      <c r="A16" s="117" t="s">
        <v>101</v>
      </c>
      <c r="B16" s="118">
        <f>+B13-B14</f>
        <v>0</v>
      </c>
      <c r="C16" s="118">
        <f t="shared" ref="C16" si="0">+C13-C14</f>
        <v>0</v>
      </c>
      <c r="D16" s="118">
        <f>+D13-D14</f>
        <v>0</v>
      </c>
    </row>
    <row r="17" spans="1:4" x14ac:dyDescent="0.3">
      <c r="A17" s="119" t="s">
        <v>100</v>
      </c>
      <c r="B17" s="120">
        <f>+B16*0.15</f>
        <v>0</v>
      </c>
      <c r="C17" s="120">
        <f t="shared" ref="C17" si="1">+C16*0.15</f>
        <v>0</v>
      </c>
      <c r="D17" s="120">
        <f>+D16*0.15</f>
        <v>0</v>
      </c>
    </row>
    <row r="18" spans="1:4" x14ac:dyDescent="0.3">
      <c r="A18" s="117" t="s">
        <v>101</v>
      </c>
      <c r="B18" s="118">
        <f>+B16-B17</f>
        <v>0</v>
      </c>
      <c r="C18" s="118">
        <f t="shared" ref="C18" si="2">+C16-C17</f>
        <v>0</v>
      </c>
      <c r="D18" s="118">
        <f>+D16-D17</f>
        <v>0</v>
      </c>
    </row>
    <row r="19" spans="1:4" x14ac:dyDescent="0.3">
      <c r="A19" s="119" t="s">
        <v>102</v>
      </c>
      <c r="B19" s="120">
        <f>+B18*0.22</f>
        <v>0</v>
      </c>
      <c r="C19" s="120">
        <f t="shared" ref="C19:D19" si="3">+C18*0.22</f>
        <v>0</v>
      </c>
      <c r="D19" s="120">
        <f t="shared" si="3"/>
        <v>0</v>
      </c>
    </row>
    <row r="20" spans="1:4" x14ac:dyDescent="0.3">
      <c r="A20" s="117" t="s">
        <v>103</v>
      </c>
      <c r="B20" s="118">
        <f>+B18-B19</f>
        <v>0</v>
      </c>
      <c r="C20" s="118">
        <f>+C18-C19</f>
        <v>0</v>
      </c>
      <c r="D20" s="118">
        <f>+D18-D19</f>
        <v>0</v>
      </c>
    </row>
    <row r="21" spans="1:4" x14ac:dyDescent="0.3">
      <c r="A21" s="117" t="s">
        <v>104</v>
      </c>
      <c r="B21" s="120">
        <f>+B20</f>
        <v>0</v>
      </c>
      <c r="C21" s="120">
        <f>+C20+B21</f>
        <v>0</v>
      </c>
      <c r="D21" s="120">
        <f>+D20+C21</f>
        <v>0</v>
      </c>
    </row>
    <row r="23" spans="1:4" x14ac:dyDescent="0.3">
      <c r="B23" s="121"/>
    </row>
  </sheetData>
  <mergeCells count="2">
    <mergeCell ref="A1:D1"/>
    <mergeCell ref="A2:D2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  <ignoredErrors>
    <ignoredError sqref="B19 C19:D19" 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32"/>
  <sheetViews>
    <sheetView showGridLines="0" zoomScale="90" zoomScaleNormal="90" workbookViewId="0">
      <selection sqref="A1:E1"/>
    </sheetView>
  </sheetViews>
  <sheetFormatPr baseColWidth="10" defaultColWidth="11.453125" defaultRowHeight="13" x14ac:dyDescent="0.3"/>
  <cols>
    <col min="1" max="1" width="30.453125" style="132" bestFit="1" customWidth="1"/>
    <col min="2" max="2" width="15.54296875" style="132" bestFit="1" customWidth="1"/>
    <col min="3" max="5" width="15.54296875" style="141" bestFit="1" customWidth="1"/>
    <col min="6" max="6" width="12.54296875" style="122" bestFit="1" customWidth="1"/>
    <col min="7" max="7" width="12.26953125" style="122" bestFit="1" customWidth="1"/>
    <col min="8" max="8" width="14.453125" style="123" bestFit="1" customWidth="1"/>
    <col min="9" max="16384" width="11.453125" style="122"/>
  </cols>
  <sheetData>
    <row r="1" spans="1:9" x14ac:dyDescent="0.3">
      <c r="A1" s="263"/>
      <c r="B1" s="263"/>
      <c r="C1" s="263"/>
      <c r="D1" s="263"/>
      <c r="E1" s="263"/>
    </row>
    <row r="2" spans="1:9" x14ac:dyDescent="0.3">
      <c r="A2" s="263" t="s">
        <v>160</v>
      </c>
      <c r="B2" s="263"/>
      <c r="C2" s="263"/>
      <c r="D2" s="263"/>
      <c r="E2" s="263"/>
    </row>
    <row r="3" spans="1:9" x14ac:dyDescent="0.3">
      <c r="A3" s="124"/>
      <c r="B3" s="124"/>
      <c r="C3" s="124"/>
      <c r="D3" s="124"/>
      <c r="E3" s="124"/>
    </row>
    <row r="4" spans="1:9" s="94" customFormat="1" x14ac:dyDescent="0.3">
      <c r="A4" s="125"/>
      <c r="B4" s="221" t="s">
        <v>105</v>
      </c>
      <c r="C4" s="221" t="s">
        <v>73</v>
      </c>
      <c r="D4" s="221" t="s">
        <v>74</v>
      </c>
      <c r="E4" s="221" t="s">
        <v>75</v>
      </c>
      <c r="H4" s="126"/>
    </row>
    <row r="5" spans="1:9" x14ac:dyDescent="0.3">
      <c r="A5" s="114"/>
      <c r="B5" s="127"/>
      <c r="C5" s="127"/>
      <c r="D5" s="127"/>
      <c r="E5" s="127"/>
    </row>
    <row r="6" spans="1:9" x14ac:dyDescent="0.3">
      <c r="A6" s="117" t="s">
        <v>112</v>
      </c>
      <c r="B6" s="118"/>
      <c r="C6" s="120"/>
      <c r="D6" s="120"/>
      <c r="E6" s="120"/>
    </row>
    <row r="7" spans="1:9" x14ac:dyDescent="0.3">
      <c r="A7" s="128" t="s">
        <v>113</v>
      </c>
      <c r="B7" s="120">
        <f>'Plan de inversión'!B20</f>
        <v>0</v>
      </c>
      <c r="C7" s="120">
        <f>+'Flujo de Caja'!C25</f>
        <v>0</v>
      </c>
      <c r="D7" s="120">
        <f>+'Flujo de Caja'!D25</f>
        <v>0</v>
      </c>
      <c r="E7" s="120">
        <f>+'Flujo de Caja'!E25</f>
        <v>0</v>
      </c>
      <c r="G7" s="129"/>
      <c r="I7" s="129"/>
    </row>
    <row r="8" spans="1:9" x14ac:dyDescent="0.3">
      <c r="A8" s="128" t="s">
        <v>135</v>
      </c>
      <c r="B8" s="120">
        <v>0</v>
      </c>
      <c r="C8" s="120">
        <v>0</v>
      </c>
      <c r="D8" s="120">
        <f>+C8</f>
        <v>0</v>
      </c>
      <c r="E8" s="120">
        <f t="shared" ref="E8" si="0">+D8</f>
        <v>0</v>
      </c>
      <c r="G8" s="129"/>
      <c r="I8" s="129"/>
    </row>
    <row r="9" spans="1:9" x14ac:dyDescent="0.3">
      <c r="A9" s="117" t="s">
        <v>114</v>
      </c>
      <c r="B9" s="118">
        <f>SUM(B7:B8)</f>
        <v>0</v>
      </c>
      <c r="C9" s="118">
        <f>SUM(C7:C8)</f>
        <v>0</v>
      </c>
      <c r="D9" s="118">
        <f>SUM(D7:D8)</f>
        <v>0</v>
      </c>
      <c r="E9" s="118">
        <f t="shared" ref="E9" si="1">SUM(E7:E8)</f>
        <v>0</v>
      </c>
      <c r="G9" s="129"/>
      <c r="I9" s="129"/>
    </row>
    <row r="10" spans="1:9" x14ac:dyDescent="0.3">
      <c r="A10" s="117" t="s">
        <v>115</v>
      </c>
      <c r="B10" s="118">
        <v>0</v>
      </c>
      <c r="C10" s="118">
        <v>0</v>
      </c>
      <c r="D10" s="118">
        <v>0</v>
      </c>
      <c r="E10" s="118">
        <v>0</v>
      </c>
      <c r="G10" s="129"/>
      <c r="I10" s="129"/>
    </row>
    <row r="11" spans="1:9" x14ac:dyDescent="0.3">
      <c r="A11" s="130" t="s">
        <v>116</v>
      </c>
      <c r="B11" s="120"/>
      <c r="C11" s="120">
        <f>-'Flujo de Caja'!C5</f>
        <v>0</v>
      </c>
      <c r="D11" s="120">
        <f>+C11-'Flujo de Caja'!D5</f>
        <v>0</v>
      </c>
      <c r="E11" s="120">
        <f>+D11-'Flujo de Caja'!E5</f>
        <v>0</v>
      </c>
      <c r="F11" s="131"/>
      <c r="G11" s="131"/>
      <c r="I11" s="129"/>
    </row>
    <row r="12" spans="1:9" x14ac:dyDescent="0.3">
      <c r="A12" s="117" t="s">
        <v>117</v>
      </c>
      <c r="B12" s="118">
        <v>0</v>
      </c>
      <c r="C12" s="118">
        <f>SUM(C11:C11)</f>
        <v>0</v>
      </c>
      <c r="D12" s="118">
        <f>SUM(D11:D11)</f>
        <v>0</v>
      </c>
      <c r="E12" s="118">
        <f>SUM(E11:E11)</f>
        <v>0</v>
      </c>
      <c r="F12" s="131"/>
      <c r="G12" s="129"/>
      <c r="I12" s="129"/>
    </row>
    <row r="13" spans="1:9" x14ac:dyDescent="0.3">
      <c r="A13" s="117" t="s">
        <v>134</v>
      </c>
      <c r="B13" s="120">
        <f>+Inversion!D25</f>
        <v>0</v>
      </c>
      <c r="C13" s="120">
        <f>+B13</f>
        <v>0</v>
      </c>
      <c r="D13" s="120">
        <f>+C13</f>
        <v>0</v>
      </c>
      <c r="E13" s="120">
        <f>+D13</f>
        <v>0</v>
      </c>
      <c r="F13" s="131"/>
      <c r="G13" s="129"/>
      <c r="I13" s="129"/>
    </row>
    <row r="14" spans="1:9" x14ac:dyDescent="0.3">
      <c r="A14" s="130" t="s">
        <v>118</v>
      </c>
      <c r="B14" s="120"/>
      <c r="C14" s="120">
        <f>-'Perdidas y Ganancias'!B11</f>
        <v>0</v>
      </c>
      <c r="D14" s="120">
        <f>+C14-'Perdidas y Ganancias'!C11</f>
        <v>0</v>
      </c>
      <c r="E14" s="120">
        <f>+D14-'Perdidas y Ganancias'!D11</f>
        <v>0</v>
      </c>
      <c r="F14" s="132"/>
      <c r="G14" s="129"/>
      <c r="I14" s="129"/>
    </row>
    <row r="15" spans="1:9" x14ac:dyDescent="0.3">
      <c r="A15" s="117" t="s">
        <v>119</v>
      </c>
      <c r="B15" s="118">
        <f>SUM(B13:B14)</f>
        <v>0</v>
      </c>
      <c r="C15" s="118">
        <f>SUM(C13:C14)</f>
        <v>0</v>
      </c>
      <c r="D15" s="118">
        <f t="shared" ref="D15" si="2">SUM(D13:D14)</f>
        <v>0</v>
      </c>
      <c r="E15" s="118">
        <f>SUM(E13:E14)</f>
        <v>0</v>
      </c>
      <c r="F15" s="131"/>
      <c r="G15" s="129"/>
      <c r="I15" s="129"/>
    </row>
    <row r="16" spans="1:9" x14ac:dyDescent="0.3">
      <c r="A16" s="117" t="s">
        <v>120</v>
      </c>
      <c r="B16" s="118">
        <f>+B12+B9+B15</f>
        <v>0</v>
      </c>
      <c r="C16" s="118">
        <f>+C9+C12+C15</f>
        <v>0</v>
      </c>
      <c r="D16" s="118">
        <f>+D9+D12+D15</f>
        <v>0</v>
      </c>
      <c r="E16" s="118">
        <f>+E9+E12+E15</f>
        <v>0</v>
      </c>
      <c r="F16" s="133"/>
      <c r="G16" s="129"/>
      <c r="I16" s="129"/>
    </row>
    <row r="17" spans="1:10" x14ac:dyDescent="0.3">
      <c r="A17" s="134"/>
      <c r="B17" s="135"/>
      <c r="C17" s="120"/>
      <c r="D17" s="120"/>
      <c r="E17" s="120"/>
      <c r="F17" s="133"/>
      <c r="G17" s="129"/>
      <c r="I17" s="129"/>
    </row>
    <row r="18" spans="1:10" x14ac:dyDescent="0.3">
      <c r="A18" s="117" t="s">
        <v>121</v>
      </c>
      <c r="B18" s="135"/>
      <c r="C18" s="120"/>
      <c r="D18" s="120"/>
      <c r="E18" s="120"/>
      <c r="G18" s="129"/>
      <c r="I18" s="129"/>
    </row>
    <row r="19" spans="1:10" x14ac:dyDescent="0.3">
      <c r="A19" s="128" t="s">
        <v>122</v>
      </c>
      <c r="B19" s="120"/>
      <c r="C19" s="120">
        <f>+'Perdidas y Ganancias'!B19</f>
        <v>0</v>
      </c>
      <c r="D19" s="120">
        <f>+'Perdidas y Ganancias'!C19</f>
        <v>0</v>
      </c>
      <c r="E19" s="120">
        <f>+'Perdidas y Ganancias'!D19</f>
        <v>0</v>
      </c>
      <c r="G19" s="129"/>
      <c r="I19" s="129"/>
    </row>
    <row r="20" spans="1:10" x14ac:dyDescent="0.3">
      <c r="A20" s="128" t="s">
        <v>123</v>
      </c>
      <c r="B20" s="120"/>
      <c r="C20" s="120">
        <f>+'Perdidas y Ganancias'!B17</f>
        <v>0</v>
      </c>
      <c r="D20" s="120">
        <f>+'Perdidas y Ganancias'!C17</f>
        <v>0</v>
      </c>
      <c r="E20" s="120">
        <f>+'Perdidas y Ganancias'!D17</f>
        <v>0</v>
      </c>
      <c r="G20" s="129"/>
      <c r="I20" s="129"/>
    </row>
    <row r="21" spans="1:10" x14ac:dyDescent="0.3">
      <c r="A21" s="117" t="s">
        <v>124</v>
      </c>
      <c r="B21" s="118">
        <f>SUM(B19:B20)</f>
        <v>0</v>
      </c>
      <c r="C21" s="118">
        <f>SUM(C19:C20)</f>
        <v>0</v>
      </c>
      <c r="D21" s="118">
        <f>SUM(D19:D20)</f>
        <v>0</v>
      </c>
      <c r="E21" s="118">
        <f>SUM(E19:E20)</f>
        <v>0</v>
      </c>
      <c r="G21" s="129"/>
      <c r="I21" s="129"/>
    </row>
    <row r="22" spans="1:10" x14ac:dyDescent="0.3">
      <c r="A22" s="117" t="s">
        <v>125</v>
      </c>
      <c r="B22" s="135"/>
      <c r="C22" s="120"/>
      <c r="D22" s="120"/>
      <c r="E22" s="120"/>
      <c r="G22" s="129"/>
      <c r="I22" s="129"/>
    </row>
    <row r="23" spans="1:10" x14ac:dyDescent="0.3">
      <c r="A23" s="119" t="s">
        <v>126</v>
      </c>
      <c r="B23" s="120">
        <f>+Financiamiento!C6</f>
        <v>0</v>
      </c>
      <c r="C23" s="120">
        <f>+Financiamiento!F43</f>
        <v>0</v>
      </c>
      <c r="D23" s="120">
        <f>+Financiamiento!F44</f>
        <v>0</v>
      </c>
      <c r="E23" s="120">
        <f>IFERROR(+Financiamiento!#REF!,0)</f>
        <v>0</v>
      </c>
      <c r="F23" s="129"/>
      <c r="G23" s="129"/>
      <c r="H23" s="129"/>
      <c r="I23" s="129"/>
      <c r="J23" s="129"/>
    </row>
    <row r="24" spans="1:10" s="136" customFormat="1" x14ac:dyDescent="0.3">
      <c r="A24" s="117" t="s">
        <v>127</v>
      </c>
      <c r="B24" s="118">
        <f>+B23</f>
        <v>0</v>
      </c>
      <c r="C24" s="118">
        <f>+C23</f>
        <v>0</v>
      </c>
      <c r="D24" s="118">
        <f t="shared" ref="D24" si="3">+D23</f>
        <v>0</v>
      </c>
      <c r="E24" s="118">
        <f>+E23</f>
        <v>0</v>
      </c>
      <c r="G24" s="129"/>
      <c r="H24" s="137"/>
      <c r="I24" s="129"/>
    </row>
    <row r="25" spans="1:10" x14ac:dyDescent="0.3">
      <c r="A25" s="117" t="s">
        <v>128</v>
      </c>
      <c r="B25" s="118">
        <f>SUM(B24)</f>
        <v>0</v>
      </c>
      <c r="C25" s="118">
        <f>+C21+C24</f>
        <v>0</v>
      </c>
      <c r="D25" s="118">
        <f t="shared" ref="D25" si="4">+D21+D24</f>
        <v>0</v>
      </c>
      <c r="E25" s="118">
        <f>+E21+E24</f>
        <v>0</v>
      </c>
      <c r="G25" s="129"/>
      <c r="I25" s="129"/>
    </row>
    <row r="26" spans="1:10" x14ac:dyDescent="0.3">
      <c r="A26" s="117" t="s">
        <v>129</v>
      </c>
      <c r="B26" s="135"/>
      <c r="C26" s="120"/>
      <c r="D26" s="120"/>
      <c r="E26" s="120"/>
      <c r="G26" s="129"/>
      <c r="I26" s="129"/>
    </row>
    <row r="27" spans="1:10" x14ac:dyDescent="0.3">
      <c r="A27" s="119" t="s">
        <v>130</v>
      </c>
      <c r="B27" s="120">
        <v>0</v>
      </c>
      <c r="C27" s="120">
        <f>+B27</f>
        <v>0</v>
      </c>
      <c r="D27" s="120">
        <f t="shared" ref="D27" si="5">+C27</f>
        <v>0</v>
      </c>
      <c r="E27" s="120">
        <f>+D27</f>
        <v>0</v>
      </c>
      <c r="G27" s="129"/>
      <c r="I27" s="129"/>
    </row>
    <row r="28" spans="1:10" x14ac:dyDescent="0.3">
      <c r="A28" s="119" t="s">
        <v>131</v>
      </c>
      <c r="B28" s="135"/>
      <c r="C28" s="120">
        <f>+'Perdidas y Ganancias'!B21</f>
        <v>0</v>
      </c>
      <c r="D28" s="120">
        <f>+'Perdidas y Ganancias'!C21</f>
        <v>0</v>
      </c>
      <c r="E28" s="120">
        <f>+'Perdidas y Ganancias'!D21</f>
        <v>0</v>
      </c>
      <c r="F28" s="129"/>
      <c r="G28" s="129"/>
      <c r="I28" s="129"/>
    </row>
    <row r="29" spans="1:10" x14ac:dyDescent="0.3">
      <c r="A29" s="138"/>
      <c r="B29" s="135"/>
      <c r="C29" s="120"/>
      <c r="D29" s="120"/>
      <c r="E29" s="120"/>
      <c r="G29" s="129"/>
      <c r="I29" s="129"/>
    </row>
    <row r="30" spans="1:10" x14ac:dyDescent="0.3">
      <c r="A30" s="117" t="s">
        <v>132</v>
      </c>
      <c r="B30" s="118">
        <f t="shared" ref="B30:E30" si="6">SUM(B27:B28)</f>
        <v>0</v>
      </c>
      <c r="C30" s="118">
        <f t="shared" si="6"/>
        <v>0</v>
      </c>
      <c r="D30" s="118">
        <f t="shared" si="6"/>
        <v>0</v>
      </c>
      <c r="E30" s="118">
        <f t="shared" si="6"/>
        <v>0</v>
      </c>
      <c r="G30" s="129"/>
      <c r="I30" s="129"/>
    </row>
    <row r="31" spans="1:10" x14ac:dyDescent="0.3">
      <c r="A31" s="117" t="s">
        <v>133</v>
      </c>
      <c r="B31" s="118">
        <f t="shared" ref="B31:E31" si="7">+B25+B30</f>
        <v>0</v>
      </c>
      <c r="C31" s="118">
        <f t="shared" si="7"/>
        <v>0</v>
      </c>
      <c r="D31" s="118">
        <f t="shared" si="7"/>
        <v>0</v>
      </c>
      <c r="E31" s="118">
        <f t="shared" si="7"/>
        <v>0</v>
      </c>
      <c r="G31" s="129"/>
      <c r="I31" s="129"/>
    </row>
    <row r="32" spans="1:10" x14ac:dyDescent="0.3">
      <c r="A32" s="139"/>
      <c r="B32" s="140"/>
      <c r="C32" s="140"/>
      <c r="D32" s="140"/>
      <c r="E32" s="140"/>
    </row>
  </sheetData>
  <mergeCells count="2">
    <mergeCell ref="A1:E1"/>
    <mergeCell ref="A2:E2"/>
  </mergeCells>
  <printOptions horizontalCentered="1" verticalCentered="1"/>
  <pageMargins left="0.70866141732283472" right="0.70866141732283472" top="0.74803149606299213" bottom="0.19685039370078741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10</vt:i4>
      </vt:variant>
    </vt:vector>
  </HeadingPairs>
  <TitlesOfParts>
    <vt:vector size="20" baseType="lpstr">
      <vt:lpstr>Inversion</vt:lpstr>
      <vt:lpstr>Servicios ofertados</vt:lpstr>
      <vt:lpstr>Costos y Gastos</vt:lpstr>
      <vt:lpstr>Financiamiento</vt:lpstr>
      <vt:lpstr>Plan de inversión</vt:lpstr>
      <vt:lpstr>Depreciación</vt:lpstr>
      <vt:lpstr>Presupuesto</vt:lpstr>
      <vt:lpstr>Perdidas y Ganancias</vt:lpstr>
      <vt:lpstr>Estados Financieros</vt:lpstr>
      <vt:lpstr>Flujo de Caja</vt:lpstr>
      <vt:lpstr>'Costos y Gastos'!Área_de_impresión</vt:lpstr>
      <vt:lpstr>Depreciación!Área_de_impresión</vt:lpstr>
      <vt:lpstr>Financiamiento!Área_de_impresión</vt:lpstr>
      <vt:lpstr>Inversion!Área_de_impresión</vt:lpstr>
      <vt:lpstr>'Perdidas y Ganancias'!Área_de_impresión</vt:lpstr>
      <vt:lpstr>'Plan de inversión'!Área_de_impresión</vt:lpstr>
      <vt:lpstr>Presupuesto!Área_de_impresión</vt:lpstr>
      <vt:lpstr>'Servicios ofertados'!Área_de_impresión</vt:lpstr>
      <vt:lpstr>Financiamiento!Títulos_a_imprimir</vt:lpstr>
      <vt:lpstr>Presupuesto!Títulos_a_imprimir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Barrera Wagner David</cp:lastModifiedBy>
  <cp:lastPrinted>2017-06-27T12:23:39Z</cp:lastPrinted>
  <dcterms:created xsi:type="dcterms:W3CDTF">2014-02-11T22:44:57Z</dcterms:created>
  <dcterms:modified xsi:type="dcterms:W3CDTF">2025-12-11T16:57:41Z</dcterms:modified>
</cp:coreProperties>
</file>